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Управление по экономике и прогнозированию\Молоцило О.В\Аналитич. отчет за 1 полуг 2021 г\"/>
    </mc:Choice>
  </mc:AlternateContent>
  <bookViews>
    <workbookView xWindow="-105" yWindow="-105" windowWidth="20370" windowHeight="12210" tabRatio="500" activeTab="2"/>
  </bookViews>
  <sheets>
    <sheet name="Аналит.отчет" sheetId="1" r:id="rId1"/>
    <sheet name="Диагностика" sheetId="2" r:id="rId2"/>
    <sheet name="Расчет ИФО" sheetId="3" r:id="rId3"/>
    <sheet name="Инвест. проекты" sheetId="4" r:id="rId4"/>
  </sheets>
  <definedNames>
    <definedName name="Print_Area_0" localSheetId="1">Диагностика!$A$1:$K$53</definedName>
    <definedName name="Print_Area_0" localSheetId="3">'Инвест. проекты'!$A$1:$H$10</definedName>
    <definedName name="Print_Area_0" localSheetId="2">'Расчет ИФО'!$A$1:$I$67</definedName>
    <definedName name="Print_Area_0_0" localSheetId="1">Диагностика!$A$1:$K$53</definedName>
    <definedName name="Print_Area_0_0" localSheetId="3">'Инвест. проекты'!$A$1:$H$10</definedName>
    <definedName name="Print_Area_0_0" localSheetId="2">'Расчет ИФО'!$A$1:$I$67</definedName>
    <definedName name="Print_Area_0_0_0" localSheetId="1">Диагностика!$A$1:$K$53</definedName>
    <definedName name="Print_Area_0_0_0" localSheetId="3">'Инвест. проекты'!$A$1:$H$10</definedName>
    <definedName name="Print_Area_0_0_0" localSheetId="2">'Расчет ИФО'!$A$1:$I$67</definedName>
    <definedName name="Print_Area_0_0_0_0" localSheetId="1">Диагностика!$A$1:$K$53</definedName>
    <definedName name="Print_Area_0_0_0_0" localSheetId="3">'Инвест. проекты'!$A$1:$H$10</definedName>
    <definedName name="Print_Area_0_0_0_0" localSheetId="2">'Расчет ИФО'!$A$1:$I$67</definedName>
    <definedName name="Print_Titles_0" localSheetId="1">Диагностика!$7:$7</definedName>
    <definedName name="Print_Titles_0" localSheetId="2">'Расчет ИФО'!$5:$9</definedName>
    <definedName name="Print_Titles_0_0" localSheetId="1">Диагностика!$7:$7</definedName>
    <definedName name="Print_Titles_0_0" localSheetId="2">'Расчет ИФО'!$5:$9</definedName>
    <definedName name="Print_Titles_0_0_0" localSheetId="1">Диагностика!$7:$7</definedName>
    <definedName name="Print_Titles_0_0_0" localSheetId="2">'Расчет ИФО'!$5:$9</definedName>
    <definedName name="Print_Titles_0_0_0_0" localSheetId="1">Диагностика!$7:$7</definedName>
    <definedName name="Print_Titles_0_0_0_0" localSheetId="2">'Расчет ИФО'!$5:$9</definedName>
    <definedName name="_xlnm.Print_Titles" localSheetId="0">Аналит.отчет!$7:$7</definedName>
    <definedName name="_xlnm.Print_Titles" localSheetId="1">Диагностика!$7:$7</definedName>
    <definedName name="_xlnm.Print_Titles" localSheetId="2">'Расчет ИФО'!$5:$9</definedName>
    <definedName name="_xlnm.Print_Area" localSheetId="0">Аналит.отчет!$A$1:$E$167</definedName>
    <definedName name="_xlnm.Print_Area" localSheetId="1">Диагностика!$A$1:$K$53</definedName>
    <definedName name="_xlnm.Print_Area" localSheetId="3">'Инвест. проекты'!$A$1:$H$10</definedName>
    <definedName name="_xlnm.Print_Area" localSheetId="2">'Расчет ИФО'!$A$1:$I$67</definedName>
  </definedName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124" i="1" l="1"/>
  <c r="C124" i="1"/>
  <c r="E130" i="1"/>
  <c r="D31" i="1" l="1"/>
  <c r="D89" i="1"/>
  <c r="C89" i="1" l="1"/>
  <c r="H62" i="3"/>
  <c r="G62" i="3"/>
  <c r="H54" i="3"/>
  <c r="G54" i="3"/>
  <c r="H53" i="3"/>
  <c r="G53" i="3"/>
  <c r="H52" i="3"/>
  <c r="G52" i="3"/>
  <c r="H47" i="3"/>
  <c r="G47" i="3"/>
  <c r="H46" i="3"/>
  <c r="G46" i="3"/>
  <c r="H45" i="3"/>
  <c r="G45" i="3"/>
  <c r="H44" i="3"/>
  <c r="G44" i="3"/>
  <c r="H43" i="3"/>
  <c r="G43" i="3"/>
  <c r="H42" i="3"/>
  <c r="G42" i="3"/>
  <c r="H39" i="3"/>
  <c r="G39" i="3"/>
  <c r="I39" i="3" s="1"/>
  <c r="H38" i="3"/>
  <c r="G38" i="3"/>
  <c r="I38" i="3" s="1"/>
  <c r="H37" i="3"/>
  <c r="H40" i="3" s="1"/>
  <c r="G37" i="3"/>
  <c r="I37" i="3" s="1"/>
  <c r="H25" i="3"/>
  <c r="G25" i="3"/>
  <c r="H24" i="3"/>
  <c r="G24" i="3"/>
  <c r="H23" i="3"/>
  <c r="G23" i="3"/>
  <c r="H22" i="3"/>
  <c r="G22" i="3"/>
  <c r="H21" i="3"/>
  <c r="G21" i="3"/>
  <c r="H20" i="3"/>
  <c r="G20" i="3"/>
  <c r="H19" i="3"/>
  <c r="G19" i="3"/>
  <c r="H17" i="3"/>
  <c r="G17" i="3"/>
  <c r="H16" i="3"/>
  <c r="G16" i="3"/>
  <c r="G40" i="3" l="1"/>
  <c r="I40" i="3" s="1"/>
  <c r="E122" i="1" l="1"/>
  <c r="E51" i="2" l="1"/>
  <c r="C163" i="1" l="1"/>
  <c r="D34" i="1"/>
  <c r="C34" i="1"/>
  <c r="C53" i="1"/>
  <c r="C31" i="1" l="1"/>
  <c r="D53" i="1" l="1"/>
  <c r="D11" i="1"/>
  <c r="E26" i="1"/>
  <c r="C11" i="1" l="1"/>
  <c r="C9" i="1" s="1"/>
  <c r="D9" i="1"/>
  <c r="D107" i="1" l="1"/>
  <c r="D105" i="1" s="1"/>
  <c r="D133" i="1" l="1"/>
  <c r="D132" i="1"/>
  <c r="I43" i="3"/>
  <c r="I44" i="3"/>
  <c r="I45" i="3"/>
  <c r="I46" i="3"/>
  <c r="I42" i="3"/>
  <c r="I17" i="3"/>
  <c r="I18" i="3"/>
  <c r="H48" i="3"/>
  <c r="G48" i="3"/>
  <c r="E150" i="1"/>
  <c r="H59" i="3"/>
  <c r="H58" i="3"/>
  <c r="H57" i="3"/>
  <c r="G59" i="3"/>
  <c r="G58" i="3"/>
  <c r="G57" i="3"/>
  <c r="E127" i="1"/>
  <c r="I34" i="3"/>
  <c r="I33" i="3"/>
  <c r="I32" i="3"/>
  <c r="I31" i="3"/>
  <c r="I30" i="3"/>
  <c r="I29" i="3"/>
  <c r="I28" i="3"/>
  <c r="I25" i="3"/>
  <c r="I24" i="3"/>
  <c r="I22" i="3"/>
  <c r="I21" i="3"/>
  <c r="I20" i="3"/>
  <c r="I19" i="3"/>
  <c r="G49" i="3" l="1"/>
  <c r="H49" i="3"/>
  <c r="I48" i="3"/>
  <c r="I47" i="3"/>
  <c r="I23" i="3"/>
  <c r="I16" i="3"/>
  <c r="J51" i="2"/>
  <c r="I51" i="2"/>
  <c r="F51" i="2"/>
  <c r="G51" i="2"/>
  <c r="H51" i="2"/>
  <c r="G10" i="4"/>
  <c r="F10" i="4"/>
  <c r="I62" i="3"/>
  <c r="H61" i="3"/>
  <c r="G61" i="3"/>
  <c r="H60" i="3"/>
  <c r="G60" i="3"/>
  <c r="I59" i="3"/>
  <c r="I58" i="3"/>
  <c r="I57" i="3"/>
  <c r="H55" i="3"/>
  <c r="G55" i="3"/>
  <c r="I54" i="3"/>
  <c r="I53" i="3"/>
  <c r="I52" i="3"/>
  <c r="H14" i="3"/>
  <c r="H26" i="3" s="1"/>
  <c r="G14" i="3"/>
  <c r="E165" i="1"/>
  <c r="E164" i="1"/>
  <c r="E163" i="1"/>
  <c r="E162" i="1"/>
  <c r="E160" i="1"/>
  <c r="E159" i="1"/>
  <c r="E158" i="1"/>
  <c r="E157" i="1"/>
  <c r="E156" i="1"/>
  <c r="E155" i="1"/>
  <c r="E154" i="1"/>
  <c r="E152" i="1"/>
  <c r="E151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1" i="1"/>
  <c r="E129" i="1"/>
  <c r="E128" i="1"/>
  <c r="E126" i="1"/>
  <c r="E124" i="1"/>
  <c r="E123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C107" i="1"/>
  <c r="C105" i="1" s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88" i="1"/>
  <c r="E87" i="1"/>
  <c r="E86" i="1"/>
  <c r="E85" i="1"/>
  <c r="E84" i="1"/>
  <c r="E83" i="1"/>
  <c r="E81" i="1"/>
  <c r="E80" i="1"/>
  <c r="E79" i="1"/>
  <c r="E78" i="1"/>
  <c r="E77" i="1"/>
  <c r="E76" i="1"/>
  <c r="E75" i="1"/>
  <c r="E74" i="1"/>
  <c r="E73" i="1"/>
  <c r="E71" i="1"/>
  <c r="E70" i="1"/>
  <c r="E69" i="1"/>
  <c r="E68" i="1"/>
  <c r="E66" i="1"/>
  <c r="E64" i="1"/>
  <c r="E63" i="1"/>
  <c r="E62" i="1"/>
  <c r="E61" i="1"/>
  <c r="E59" i="1"/>
  <c r="E58" i="1"/>
  <c r="E56" i="1"/>
  <c r="E55" i="1"/>
  <c r="E53" i="1"/>
  <c r="E52" i="1"/>
  <c r="E51" i="1"/>
  <c r="E49" i="1"/>
  <c r="E48" i="1"/>
  <c r="E46" i="1"/>
  <c r="E44" i="1"/>
  <c r="E43" i="1"/>
  <c r="E41" i="1"/>
  <c r="E40" i="1"/>
  <c r="E38" i="1"/>
  <c r="E37" i="1"/>
  <c r="E35" i="1"/>
  <c r="E30" i="1"/>
  <c r="E29" i="1"/>
  <c r="E28" i="1"/>
  <c r="E27" i="1"/>
  <c r="E25" i="1"/>
  <c r="E23" i="1"/>
  <c r="E22" i="1"/>
  <c r="E21" i="1"/>
  <c r="E20" i="1"/>
  <c r="E19" i="1"/>
  <c r="E18" i="1"/>
  <c r="E17" i="1"/>
  <c r="E16" i="1"/>
  <c r="E15" i="1"/>
  <c r="E14" i="1"/>
  <c r="E13" i="1"/>
  <c r="E12" i="1"/>
  <c r="C133" i="1" l="1"/>
  <c r="C132" i="1"/>
  <c r="I49" i="3"/>
  <c r="H50" i="3"/>
  <c r="H63" i="3"/>
  <c r="D24" i="1"/>
  <c r="K51" i="2"/>
  <c r="E89" i="1"/>
  <c r="I55" i="3"/>
  <c r="E107" i="1"/>
  <c r="G26" i="3"/>
  <c r="I14" i="3"/>
  <c r="E31" i="1"/>
  <c r="E11" i="1"/>
  <c r="E34" i="1"/>
  <c r="I61" i="3"/>
  <c r="I60" i="3"/>
  <c r="C24" i="1"/>
  <c r="E90" i="1"/>
  <c r="G63" i="3"/>
  <c r="I63" i="3" l="1"/>
  <c r="E161" i="1"/>
  <c r="E133" i="1"/>
  <c r="E24" i="1"/>
  <c r="I26" i="3"/>
  <c r="G50" i="3"/>
  <c r="I50" i="3" s="1"/>
  <c r="E105" i="1"/>
  <c r="E9" i="1"/>
  <c r="E132" i="1" l="1"/>
</calcChain>
</file>

<file path=xl/sharedStrings.xml><?xml version="1.0" encoding="utf-8"?>
<sst xmlns="http://schemas.openxmlformats.org/spreadsheetml/2006/main" count="536" uniqueCount="285">
  <si>
    <t>Квартальный отчет предоставляется на 25 день после отчетного периода, годовой отчет - до 15 февраля</t>
  </si>
  <si>
    <t>в муниципальном образовании "Тулунский район"</t>
  </si>
  <si>
    <t>Наименование показателя</t>
  </si>
  <si>
    <t>Ед. изм.</t>
  </si>
  <si>
    <t>Значение показателя за отчетный период</t>
  </si>
  <si>
    <t>Значение показателя за соответствующий период прошлого года</t>
  </si>
  <si>
    <t>Динамика, %</t>
  </si>
  <si>
    <t>Итоги развития МО</t>
  </si>
  <si>
    <t xml:space="preserve">Выручка от реализации продукции, работ, услуг
(в действующих ценах) - всего, </t>
  </si>
  <si>
    <t>млн.руб.</t>
  </si>
  <si>
    <t>в т.ч. по видам экономической деятельности:</t>
  </si>
  <si>
    <t xml:space="preserve">Сельское, лесное хозяйство, охота и рыбоводство, в том числе: </t>
  </si>
  <si>
    <t>Растениеводство и животноводство, охота и предоставление соответствующих услуг в этих областях</t>
  </si>
  <si>
    <t>Лесоводство и лесозаготовки</t>
  </si>
  <si>
    <t>Рыболовство и рыбоводство</t>
  </si>
  <si>
    <t>Добыча полезных ископаемых</t>
  </si>
  <si>
    <t>Обрабатывающие производства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</si>
  <si>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</si>
  <si>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</si>
  <si>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 xml:space="preserve">Торговля оптовая и розничная; ремонт автотранспортных средств и мотоциклов </t>
  </si>
  <si>
    <t>Транспортировка и хранение</t>
  </si>
  <si>
    <t>Деятельность в области информации и связи</t>
  </si>
  <si>
    <t>Прочие</t>
  </si>
  <si>
    <t>Выручка от реализации продукции, работ, услуг на душу населения</t>
  </si>
  <si>
    <t>тыс. руб.</t>
  </si>
  <si>
    <t xml:space="preserve">Прибыль, прибыльно работающих  предприятий </t>
  </si>
  <si>
    <t>Убыток</t>
  </si>
  <si>
    <t xml:space="preserve">Доля  прибыльных предприятий </t>
  </si>
  <si>
    <t>%</t>
  </si>
  <si>
    <t xml:space="preserve">Доля убыточных предприятий </t>
  </si>
  <si>
    <t>План по налогам и сборам в консолидированный местный бюджет (сумма бюджетов муниципального района и городских и сельских поселений)</t>
  </si>
  <si>
    <t>Поступления налогов и сборов в консолидированный местный бюджет (сумма бюджетов муниципального района и городских и сельских поселений)</t>
  </si>
  <si>
    <t>Обеспеченность собственными доходами консолидированного местного бюджета  на душу населения</t>
  </si>
  <si>
    <t>Состояние основных видов экономической деятельности хозяйствующих субъектов МО</t>
  </si>
  <si>
    <t xml:space="preserve">Промышленное производство: </t>
  </si>
  <si>
    <t>Объем отгруженных товаров собственного производства, выполненных работ и услуг (В+C+D+E)</t>
  </si>
  <si>
    <t>Добыча полезных ископаемых (В):</t>
  </si>
  <si>
    <t xml:space="preserve">Объем отгруженных товаров собственного производства, выполненных работ и услуг </t>
  </si>
  <si>
    <t>Индекс промышленного производства</t>
  </si>
  <si>
    <t>Обрабатывающие производства (С):</t>
  </si>
  <si>
    <t>Обеспечение электрической энергией, газом и паром; кондиционирование воздуха (D):</t>
  </si>
  <si>
    <t>Объем отгруженных товаров собственного производства, выполненных работ и услуг</t>
  </si>
  <si>
    <t>Сельское, лесное хозяйство, охота, рыбаловство и рыбоводство:</t>
  </si>
  <si>
    <t>*</t>
  </si>
  <si>
    <t>Строительство:</t>
  </si>
  <si>
    <t>Объем работ</t>
  </si>
  <si>
    <t>Ввод в действие жилых домов</t>
  </si>
  <si>
    <t>кв. м</t>
  </si>
  <si>
    <t>Введено жилья на душу населения</t>
  </si>
  <si>
    <t>Транспортировка и хранение:</t>
  </si>
  <si>
    <t>Грузооборот</t>
  </si>
  <si>
    <t>тыс.т/км</t>
  </si>
  <si>
    <t>Пассажирооборот</t>
  </si>
  <si>
    <t>тыс. пас/км</t>
  </si>
  <si>
    <t>Торговля оптовая и розничная; ремонт автотранспортных средств и мотоциклов</t>
  </si>
  <si>
    <t xml:space="preserve">Розничный товарооборот </t>
  </si>
  <si>
    <t xml:space="preserve">Индекс физического объема </t>
  </si>
  <si>
    <t>Малый бизнес</t>
  </si>
  <si>
    <t>ед.</t>
  </si>
  <si>
    <t xml:space="preserve">Объем инвестиций  -  всего, в т.ч.: </t>
  </si>
  <si>
    <t>бюджетные средства</t>
  </si>
  <si>
    <t>Демографические процессы*</t>
  </si>
  <si>
    <t>Коэффициент естественного прироста( убыли) населения (разница между числом родившихся человек на 1000 человек населения и числом умерших человек на 1000 человек населения)</t>
  </si>
  <si>
    <t>чел.</t>
  </si>
  <si>
    <t>Половая структура населения</t>
  </si>
  <si>
    <t xml:space="preserve">                                  мужчины</t>
  </si>
  <si>
    <t>тыс.чел.</t>
  </si>
  <si>
    <t>уд. вес в общей численности населения</t>
  </si>
  <si>
    <t xml:space="preserve">                                   женщины </t>
  </si>
  <si>
    <t>Возрастная структура населения</t>
  </si>
  <si>
    <t xml:space="preserve">                                  моложе трудоспособного возраста</t>
  </si>
  <si>
    <t xml:space="preserve">                                  трудоспособный возраст</t>
  </si>
  <si>
    <t xml:space="preserve">                                  старше трудоспособного возраста</t>
  </si>
  <si>
    <t>Миграция населения (разница между числом прибывших и числом выбывших, приток(+), отток(-)</t>
  </si>
  <si>
    <t>Уд. вес численности городского населения в общей численности населения</t>
  </si>
  <si>
    <t>Уд. вес численности сельского населения в общей численности населения</t>
  </si>
  <si>
    <t>Трудовые ресурсы*</t>
  </si>
  <si>
    <t>Численность населения - всего</t>
  </si>
  <si>
    <t>тыс. чел.</t>
  </si>
  <si>
    <t xml:space="preserve">Занятые в экономике  </t>
  </si>
  <si>
    <t xml:space="preserve">                        в том числе работающие по найму </t>
  </si>
  <si>
    <t>Учащиеся  16 лет и старше</t>
  </si>
  <si>
    <t xml:space="preserve">Не занятые в экономике  </t>
  </si>
  <si>
    <t xml:space="preserve">                        в том числе безработные граждане</t>
  </si>
  <si>
    <t>Доля занятых на малых предприятиях в общей численности занятых в экономике - всего, в т.ч. по видам экономической деятельности:</t>
  </si>
  <si>
    <t xml:space="preserve">Сельское, лесное хозяйство, охота, рыболовство и рыбоводство, в том числе: </t>
  </si>
  <si>
    <t>Граждане (физические лица), занимающиеся предпринимательской деятельностью без образования юридического лица (индивидуальные предприниматели, главы крестьянских (фермерских) хозяйств)</t>
  </si>
  <si>
    <t xml:space="preserve">Уровень жизни населения </t>
  </si>
  <si>
    <t>Среднесписочная численность работающих - всего,</t>
  </si>
  <si>
    <t>в том числе:</t>
  </si>
  <si>
    <t xml:space="preserve">Сельское, лесное хозяйство, охота, рыбаловство и рыбоводство, в том числе: </t>
  </si>
  <si>
    <t>Государственное управление и обеспечение военной безопасности; обязательное социальное обеспечение</t>
  </si>
  <si>
    <t>Образование</t>
  </si>
  <si>
    <t>Здравоохранение и предоставление социальных услуг</t>
  </si>
  <si>
    <t>из них по отраслям социальной сферы:</t>
  </si>
  <si>
    <t>Деятельность в области культуры, спарта, организации досуга и развлечений, в том числе:</t>
  </si>
  <si>
    <t>Деятельность в области спорта, отдыха и развлечений</t>
  </si>
  <si>
    <t>Управление</t>
  </si>
  <si>
    <t xml:space="preserve">Среднедушевой денежный доход  </t>
  </si>
  <si>
    <t>руб.</t>
  </si>
  <si>
    <t>Среднемесячная начисленная заработная плата (без выплат социального характера) - всего,</t>
  </si>
  <si>
    <t>Выплаты социального характера</t>
  </si>
  <si>
    <t>Фонд оплаты труда</t>
  </si>
  <si>
    <t xml:space="preserve">Покупательная способность денежных доходов населения (соотношение среднедушевых денежных доходов и прожиточного минимума) </t>
  </si>
  <si>
    <t>раз</t>
  </si>
  <si>
    <t xml:space="preserve">Численность населения с доходами ниже прожиточного минимума </t>
  </si>
  <si>
    <t xml:space="preserve">Доля населения с доходами ниже прожиточного минимума </t>
  </si>
  <si>
    <t>Задолженность по заработной плате в целом по МО</t>
  </si>
  <si>
    <t>тыс.руб.</t>
  </si>
  <si>
    <t xml:space="preserve">               в том числе по бюджетным учреждениям </t>
  </si>
  <si>
    <r>
      <rPr>
        <b/>
        <sz val="14"/>
        <rFont val="Times New Roman"/>
        <family val="1"/>
        <charset val="204"/>
      </rPr>
      <t>*</t>
    </r>
    <r>
      <rPr>
        <b/>
        <u/>
        <sz val="14"/>
        <rFont val="Times New Roman"/>
        <family val="1"/>
        <charset val="204"/>
      </rPr>
      <t>Примечание:</t>
    </r>
    <r>
      <rPr>
        <b/>
        <sz val="14"/>
        <rFont val="Times New Roman"/>
        <family val="1"/>
        <charset val="204"/>
      </rPr>
      <t xml:space="preserve"> разделы "Демографические процессы", "Трудовые ресурсы" заполняются по итогам года</t>
    </r>
  </si>
  <si>
    <t>Приложение 1</t>
  </si>
  <si>
    <t>Диагностика состояния экономики и предприятий</t>
  </si>
  <si>
    <t xml:space="preserve"> муниципального образования "Тулунский район"</t>
  </si>
  <si>
    <t>(млн. руб.)</t>
  </si>
  <si>
    <t xml:space="preserve">Объем отгруженных товаров, выполненных работ и услуг </t>
  </si>
  <si>
    <t>Выручка от реализации товаров (работ, услуг)</t>
  </si>
  <si>
    <t>Себестоимость произведенной продукции</t>
  </si>
  <si>
    <t>Прибыль до налого-обложения</t>
  </si>
  <si>
    <t>Среднесписочная численность работающих (чел.)</t>
  </si>
  <si>
    <t>Сельское, лесное хозяйство, охота, рыбаловство и рыбоводство (А) - всего, 
в том числе:</t>
  </si>
  <si>
    <t>Растениеводство и животноводство, охота и предоставление соответствующих услуг в этих областях - всего</t>
  </si>
  <si>
    <t>в том числе предприятия:</t>
  </si>
  <si>
    <t>ООО "Монолит"</t>
  </si>
  <si>
    <t>Лесоводство и лесозаготовки - всего</t>
  </si>
  <si>
    <t>ООО "Дельта"</t>
  </si>
  <si>
    <t>Рыболовство и рыбоводство - всего</t>
  </si>
  <si>
    <t>из них:</t>
  </si>
  <si>
    <t>Добыча угля - всего</t>
  </si>
  <si>
    <t>Филиал "Разрез Тулунуголь" ООО "КВСУ"</t>
  </si>
  <si>
    <t>Добыча металлических руд - всего</t>
  </si>
  <si>
    <t>Обеспечение электрической энергией, газом и паром; кондиционирование воздуха (D) - всего</t>
  </si>
  <si>
    <t>Строительство (F) - всего</t>
  </si>
  <si>
    <t>Торговля оптовая и розничная; ремонт автотранспортных средств и мотоциклов (G) - всего</t>
  </si>
  <si>
    <t xml:space="preserve">Прочие - всего </t>
  </si>
  <si>
    <t>МУСХП "Центральное"</t>
  </si>
  <si>
    <t>ВСЕГО по муниципальному образованию:</t>
  </si>
  <si>
    <t xml:space="preserve">Примечание: 
1. Таблица заполняется по крупным и средним организациям и предприятиям малого бизнеса, занимающих наибольший удельный вес в объеме отгруженных товаров, выполненных работ и услуг. 
2. В данной форме органы местного самоуправления показывают информацию по предприятиям в разрезе ОКВЭД2, которые имеются в муниципальном образовании, остальные ОКВЭДы удаляются. </t>
  </si>
  <si>
    <t>Приложение 2</t>
  </si>
  <si>
    <t xml:space="preserve">Расчет индекса производства по элементарному виду деятельности по Иркутской области,
 исходя из динамики по товарам-представителям ***
 </t>
  </si>
  <si>
    <t>(органы местного самоуправления при необходимости дополняют номенклатуру продукции)</t>
  </si>
  <si>
    <t>Наименование элементарного вида деятельности,
 товара-представителя</t>
  </si>
  <si>
    <t>Код ОКВЭД,
 код ОКП</t>
  </si>
  <si>
    <t>Произведено в натуральном выражении</t>
  </si>
  <si>
    <t>Средняя цена за единицу продукции*, тыс. рублей</t>
  </si>
  <si>
    <t xml:space="preserve">Объем произведенной продукции в сопоставимых ценах </t>
  </si>
  <si>
    <t xml:space="preserve">Индекс промышленного производства**, % </t>
  </si>
  <si>
    <t>отчетный период</t>
  </si>
  <si>
    <t>соответст. период прошлого года</t>
  </si>
  <si>
    <t xml:space="preserve">за отчетный отчетный период             </t>
  </si>
  <si>
    <t>за соответствую-щий период прошлого года</t>
  </si>
  <si>
    <t>А</t>
  </si>
  <si>
    <t>Б</t>
  </si>
  <si>
    <t>7=итог гр.5/
итог гр.6*100</t>
  </si>
  <si>
    <t>ПРОМЫШЛЕННОЕ ПРОИЗВОДСТВО:</t>
  </si>
  <si>
    <t xml:space="preserve"> Добыча полезных ископаемых (Раздел В)</t>
  </si>
  <si>
    <t>ДОБЫЧА ПОЛЕЗНЫХ ИСКОПАЕМЫХ</t>
  </si>
  <si>
    <t>B</t>
  </si>
  <si>
    <t>Добыча угля</t>
  </si>
  <si>
    <t>05</t>
  </si>
  <si>
    <t>Уголь бурый рядовой (лигнит), тыс.т</t>
  </si>
  <si>
    <t>05.20.10.110</t>
  </si>
  <si>
    <t>тыс.т</t>
  </si>
  <si>
    <t>Добыча прочих полезных ископаемых</t>
  </si>
  <si>
    <t>08</t>
  </si>
  <si>
    <t>Гранит, песчаник и прочий камень для памятников или строительства, тыс.т</t>
  </si>
  <si>
    <t>08.11.12</t>
  </si>
  <si>
    <t>Пески природные, тыс. куб.м</t>
  </si>
  <si>
    <t>08.12.11</t>
  </si>
  <si>
    <t>тыс. м3</t>
  </si>
  <si>
    <t>Гранулы каменные, крошка и порошок, тыс. куб.м</t>
  </si>
  <si>
    <t>08.12.12.110</t>
  </si>
  <si>
    <t>Гравий, тыс. куб.м</t>
  </si>
  <si>
    <t>08.12.12.130</t>
  </si>
  <si>
    <t>Щебень, тыс. куб.м</t>
  </si>
  <si>
    <t>08.12.12.140</t>
  </si>
  <si>
    <t>Камень природный дробленный, тыс. куб.м</t>
  </si>
  <si>
    <t>08.12.12.150</t>
  </si>
  <si>
    <t>Смеси песчано-гравийные, тыс. куб.м</t>
  </si>
  <si>
    <t>08.12.12.160</t>
  </si>
  <si>
    <t>ИТОГО:</t>
  </si>
  <si>
    <t>х</t>
  </si>
  <si>
    <t xml:space="preserve">Обеспечение электрической энергией, газом и паром; кондиционирование воздуха (раздел D)
</t>
  </si>
  <si>
    <t>Электроэнергия, произведенная тепловыми электростанциями, гигаватт-час (миллион киловатт-часов)</t>
  </si>
  <si>
    <t>35.11.10.001</t>
  </si>
  <si>
    <t>ГВт.ч
 (млн.  Квт.ч.)</t>
  </si>
  <si>
    <t>Электроэнергия, произведенная гидроэлектростанциями, гигаватт-час (миллион киловатт-часов)</t>
  </si>
  <si>
    <t>35.11.10.002</t>
  </si>
  <si>
    <t>Электроэнергия, гигаватт-час (миллион киловатт-часов)</t>
  </si>
  <si>
    <t>35.11.10</t>
  </si>
  <si>
    <t>Энергия тепловая, отпущенная тепловыми электроцентралями (ТЭЦ), тысяча гигакалорий</t>
  </si>
  <si>
    <t>35.30.11.111</t>
  </si>
  <si>
    <t>Тысяча гигакалорий</t>
  </si>
  <si>
    <t>Энергия тепловая, отпущенная промышленными утилизационными установками, тысяча гигакалорий</t>
  </si>
  <si>
    <t>35.30.11.140</t>
  </si>
  <si>
    <t>Энергия тепловая, отпущенная котельными, тысяча гигакалорий</t>
  </si>
  <si>
    <t>35.30.11.120</t>
  </si>
  <si>
    <t>Пар и горячая вода, тысяча гигакалорий</t>
  </si>
  <si>
    <t>35.30.11</t>
  </si>
  <si>
    <t>Итого по промышленному производству (сумма разделов В+C+D)</t>
  </si>
  <si>
    <t>Лесоматериалы хвойных пород,Тысяча плотных кубических метров</t>
  </si>
  <si>
    <t>02.20.11</t>
  </si>
  <si>
    <t>тыс плотн м3</t>
  </si>
  <si>
    <t>Лесоматериалы лиственных пород, за исключением тропических пород,Тысяча плотных кубических метров</t>
  </si>
  <si>
    <t>02.20.12</t>
  </si>
  <si>
    <t>Древесина топливная,Тысяча плотных кубических метров</t>
  </si>
  <si>
    <t>02.20.14</t>
  </si>
  <si>
    <t>Растениеводство и животноводство</t>
  </si>
  <si>
    <t>зерно</t>
  </si>
  <si>
    <t>т</t>
  </si>
  <si>
    <t>картофель</t>
  </si>
  <si>
    <t>овощи</t>
  </si>
  <si>
    <t>мясо</t>
  </si>
  <si>
    <t>молоко</t>
  </si>
  <si>
    <t>яйца</t>
  </si>
  <si>
    <t>тыс.шт</t>
  </si>
  <si>
    <t>*) сопоставимая цена 1994 г. (рублей за единицу продукции)</t>
  </si>
  <si>
    <t>**) индексы производства расчитывается по разделам видов экономической деятельности и в целом по промышленности, растениеводству и животноводству, лесоводству и лесозаготовкам</t>
  </si>
  <si>
    <t xml:space="preserve">***) в данной форме органы местного самоуправления показывают только ту продукцию, которая производится в муниципальном образовании, остальные наименования товаров удаляются </t>
  </si>
  <si>
    <t>Приложение 3</t>
  </si>
  <si>
    <t xml:space="preserve">Сводный перечень инвестиционных проектов, реализация которых предполагается на территории </t>
  </si>
  <si>
    <t>муниципального образования "Тулунский район"</t>
  </si>
  <si>
    <t>№ п/п</t>
  </si>
  <si>
    <t>Наименование 
городского (сельского) поселения и населенного пункта на территории которого предполагается реализация инвестпроекта</t>
  </si>
  <si>
    <t>Наименование проекта</t>
  </si>
  <si>
    <t>Инициатор проекта, контакты  (ФИО., занимаемая должность, тел., e-mail)</t>
  </si>
  <si>
    <t>Объем инвестиций, млн.руб.</t>
  </si>
  <si>
    <t>Количество создаваемых новых рабочих мест, ед.</t>
  </si>
  <si>
    <t>Текущее состояние проекта</t>
  </si>
  <si>
    <t>1.</t>
  </si>
  <si>
    <t>Развитие семеноводческого хозяйства зерновых, зернобобовых культур и однолетних трав в ООО "Урожай"</t>
  </si>
  <si>
    <t>Добыча полезных ископаемых (B) - всего,</t>
  </si>
  <si>
    <t>ООО "Урожай"</t>
  </si>
  <si>
    <t>Мощность проекта
 (в соответст. единицах)</t>
  </si>
  <si>
    <t>Водоснабжение; водоотведение, организация сбора и утилизации отходов, деятельность по ликвидации загрязнений (Е):</t>
  </si>
  <si>
    <t>Число действующих малых предприятий (с КФХ) - всего</t>
  </si>
  <si>
    <t>Валовый выпуск продукции в сельхозорганизациях и КФХ</t>
  </si>
  <si>
    <t>Индекс производства продукции в сельхозорганизациях и КФХ</t>
  </si>
  <si>
    <t>Уд. вес выручки предприятий малого бизнеса в выручке  в целом по МО (с ИП и КФХ)</t>
  </si>
  <si>
    <t>Тулунский филиал АО "Дорожная служба Иркутской области"</t>
  </si>
  <si>
    <t xml:space="preserve">В том числе из общей численности работающих численность работников бюджетной сферы, финансируемой из консолидированного местного бюджета - всего, </t>
  </si>
  <si>
    <t xml:space="preserve">Прожиточный минимум для трудоспособного населения (начиная со 2 квартала, рассчитывается среднее значение за период) </t>
  </si>
  <si>
    <t>Деятельность в области культуры, спорта, организации досуга и развлечений, в том числе:</t>
  </si>
  <si>
    <t>Культура</t>
  </si>
  <si>
    <t>Электроэнергия, произведенная тепловыми электростанциями,Гигаватт-час (миллион киловатт-часов)</t>
  </si>
  <si>
    <t>Электроэнергия, произведенная гидроэлектростанциями,Гигаватт-час (миллион киловатт-часов)</t>
  </si>
  <si>
    <t>Электроэнергия,Гигаватт-час (миллион киловатт-часов)</t>
  </si>
  <si>
    <t>Энергия тепловая, отпущенная тепловыми электроцентралями (ТЭЦ),Тысяча гигакалорий</t>
  </si>
  <si>
    <t>Энергия тепловая, отпущенная промышленными утилизационными установками,Тысяча гигакалорий</t>
  </si>
  <si>
    <t>Пар и горячая вода,Тысяча гигакалорий (МУСХП "Центральное"</t>
  </si>
  <si>
    <t>Добыча металлических руд</t>
  </si>
  <si>
    <t>07</t>
  </si>
  <si>
    <t>Руда железная товарная необогащенная,тыс.т</t>
  </si>
  <si>
    <t>07.10.10.120</t>
  </si>
  <si>
    <t>Концентрат железорудный,тыс.т</t>
  </si>
  <si>
    <t>07.10.10.130</t>
  </si>
  <si>
    <t>Уровень регистрируемой безработицы (к трудоспособному населению)</t>
  </si>
  <si>
    <t>Обеспечение электрической энергией, газом и паром; кондиционирование воздуха (раздел D)</t>
  </si>
  <si>
    <t>Строительство</t>
  </si>
  <si>
    <t xml:space="preserve"> Обрабатывающие производства (Раздел С )</t>
  </si>
  <si>
    <t>Производство прочей неметаллической минеральной продукции</t>
  </si>
  <si>
    <t>23</t>
  </si>
  <si>
    <t>23.63.10</t>
  </si>
  <si>
    <t>Тыс. куб.м</t>
  </si>
  <si>
    <t>Жмых и прочие твердые остатки растительных жиров или масел,т</t>
  </si>
  <si>
    <t>10.41.41</t>
  </si>
  <si>
    <t>Жиры и масла животные и растительные и их фракции гидрогенизированные и переэтерифицированные, но без дальнейшей обработки,т</t>
  </si>
  <si>
    <t>10.41.6</t>
  </si>
  <si>
    <t>Раздел С "Обрабатывающие производства"</t>
  </si>
  <si>
    <t>Индекс промышленного производства (В+C+D)</t>
  </si>
  <si>
    <t>Прочие (ООО "Наш Дом")</t>
  </si>
  <si>
    <t xml:space="preserve">В том числе среднемесячная начисленная заработная плата работников бюджетной сферы, финансируемой из консолидированного местного бюджета - всего, </t>
  </si>
  <si>
    <t xml:space="preserve">                уд. вес в общей численности населения</t>
  </si>
  <si>
    <t xml:space="preserve">Прочие </t>
  </si>
  <si>
    <t>Аналитический отчет о социально-экономической ситуации</t>
  </si>
  <si>
    <t>Энергия тепловая, отпущенная котельными,Тысяча гигакалорий (МУП "Афанасьевское"ООО "Теплосервис")</t>
  </si>
  <si>
    <t>ООО "Билибино"</t>
  </si>
  <si>
    <t>Бетон, готовый для заливки (товарный бетон),Тыс. куб.м</t>
  </si>
  <si>
    <t>Развитие семейной животноводческой фермы по производству молока на базе ИП Глава КФХ Гамаюнов А.А.</t>
  </si>
  <si>
    <t>Индивидуальный предприниматель Глава крестьянского (фермерского) хозяйства Гамаюнов Анатолий Анатольевич</t>
  </si>
  <si>
    <t>787 тонн молока в год</t>
  </si>
  <si>
    <t>Реализуется</t>
  </si>
  <si>
    <t xml:space="preserve"> Иркутская область, Тулунский район, д.Вознесенск</t>
  </si>
  <si>
    <t>за 1 полугодие 2021 год</t>
  </si>
  <si>
    <t xml:space="preserve"> за 1 полугодие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</si>
</sst>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0.000"/>
    <numFmt numFmtId="166" formatCode="_-* #,##0.00&quot;р.&quot;_-;\-* #,##0.00&quot;р.&quot;_-;_-* \-??&quot;р.&quot;_-;_-@_-"/>
  </numFmts>
  <fonts count="34" x14ac:knownFonts="1">
    <font>
      <sz val="10"/>
      <name val="Arial Cyr"/>
      <charset val="204"/>
    </font>
    <font>
      <sz val="14"/>
      <name val="Arial Cyr"/>
      <charset val="204"/>
    </font>
    <font>
      <b/>
      <sz val="14"/>
      <name val="Arial Cyr"/>
      <family val="2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1"/>
    </font>
    <font>
      <sz val="14"/>
      <name val="Arial Cyr"/>
      <family val="2"/>
      <charset val="204"/>
    </font>
    <font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u/>
      <sz val="14"/>
      <name val="Times New Roman"/>
      <family val="1"/>
      <charset val="204"/>
    </font>
    <font>
      <b/>
      <i/>
      <u/>
      <sz val="14"/>
      <name val="Times New Roman"/>
      <family val="1"/>
      <charset val="204"/>
    </font>
    <font>
      <sz val="10"/>
      <color rgb="FFFF0000"/>
      <name val="Arial Cyr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1"/>
    </font>
    <font>
      <b/>
      <sz val="20"/>
      <name val="Times New Roman"/>
      <family val="1"/>
      <charset val="1"/>
    </font>
    <font>
      <sz val="1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Arial Cyr"/>
      <charset val="204"/>
    </font>
    <font>
      <sz val="12"/>
      <color rgb="FFFF0000"/>
      <name val="Arial Cyr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Arial Cyr"/>
      <charset val="204"/>
    </font>
    <font>
      <sz val="20"/>
      <name val="Arial Cyr"/>
      <charset val="204"/>
    </font>
    <font>
      <b/>
      <sz val="12"/>
      <name val="Arial Cyr"/>
      <charset val="204"/>
    </font>
    <font>
      <b/>
      <i/>
      <sz val="12"/>
      <name val="Times New Roman"/>
      <family val="1"/>
      <charset val="204"/>
    </font>
    <font>
      <sz val="14"/>
      <color rgb="FFFF0000"/>
      <name val="Arial Cyr"/>
      <charset val="204"/>
    </font>
    <font>
      <b/>
      <u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AC090"/>
        <bgColor rgb="FFCCCCCC"/>
      </patternFill>
    </fill>
    <fill>
      <patternFill patternType="solid">
        <fgColor rgb="FFD9D9D9"/>
        <bgColor rgb="FFCCCCCC"/>
      </patternFill>
    </fill>
    <fill>
      <patternFill patternType="solid">
        <fgColor rgb="FFFFFFFF"/>
        <bgColor rgb="FFFFFFCC"/>
      </patternFill>
    </fill>
    <fill>
      <patternFill patternType="solid">
        <fgColor rgb="FFCCFFCC"/>
        <bgColor rgb="FFCCFFFF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</borders>
  <cellStyleXfs count="2">
    <xf numFmtId="0" fontId="0" fillId="0" borderId="0"/>
    <xf numFmtId="166" fontId="20" fillId="0" borderId="0" applyBorder="0" applyProtection="0"/>
  </cellStyleXfs>
  <cellXfs count="247">
    <xf numFmtId="0" fontId="0" fillId="0" borderId="0" xfId="0"/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12" fillId="0" borderId="0" xfId="0" applyFont="1"/>
    <xf numFmtId="0" fontId="13" fillId="4" borderId="0" xfId="0" applyFont="1" applyFill="1"/>
    <xf numFmtId="0" fontId="13" fillId="0" borderId="0" xfId="0" applyFont="1"/>
    <xf numFmtId="0" fontId="6" fillId="4" borderId="0" xfId="0" applyFont="1" applyFill="1"/>
    <xf numFmtId="0" fontId="6" fillId="0" borderId="0" xfId="0" applyFont="1"/>
    <xf numFmtId="0" fontId="13" fillId="0" borderId="0" xfId="0" applyFont="1" applyAlignment="1">
      <alignment vertical="center"/>
    </xf>
    <xf numFmtId="0" fontId="13" fillId="4" borderId="0" xfId="0" applyFont="1" applyFill="1" applyAlignment="1">
      <alignment vertical="center"/>
    </xf>
    <xf numFmtId="0" fontId="13" fillId="2" borderId="0" xfId="0" applyFont="1" applyFill="1" applyAlignment="1">
      <alignment vertical="center"/>
    </xf>
    <xf numFmtId="0" fontId="13" fillId="2" borderId="0" xfId="0" applyFont="1" applyFill="1"/>
    <xf numFmtId="164" fontId="15" fillId="0" borderId="2" xfId="0" applyNumberFormat="1" applyFont="1" applyBorder="1" applyAlignment="1">
      <alignment horizontal="center" vertical="center"/>
    </xf>
    <xf numFmtId="164" fontId="13" fillId="0" borderId="2" xfId="0" applyNumberFormat="1" applyFont="1" applyBorder="1" applyAlignment="1">
      <alignment horizontal="center" vertical="center"/>
    </xf>
    <xf numFmtId="0" fontId="13" fillId="0" borderId="4" xfId="0" applyFont="1" applyBorder="1" applyAlignment="1">
      <alignment vertical="center" wrapText="1"/>
    </xf>
    <xf numFmtId="0" fontId="13" fillId="0" borderId="6" xfId="0" applyFont="1" applyBorder="1" applyAlignment="1">
      <alignment vertical="center" wrapText="1"/>
    </xf>
    <xf numFmtId="0" fontId="13" fillId="0" borderId="7" xfId="0" applyFont="1" applyBorder="1" applyAlignment="1">
      <alignment vertical="center" wrapText="1"/>
    </xf>
    <xf numFmtId="0" fontId="13" fillId="0" borderId="9" xfId="0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13" fillId="0" borderId="11" xfId="0" applyFont="1" applyBorder="1" applyAlignment="1">
      <alignment vertical="center" wrapText="1"/>
    </xf>
    <xf numFmtId="0" fontId="13" fillId="0" borderId="4" xfId="0" applyFont="1" applyBorder="1" applyAlignment="1">
      <alignment vertical="center"/>
    </xf>
    <xf numFmtId="0" fontId="13" fillId="0" borderId="7" xfId="0" applyFont="1" applyBorder="1" applyAlignment="1">
      <alignment horizontal="left" vertical="center" wrapText="1"/>
    </xf>
    <xf numFmtId="0" fontId="13" fillId="0" borderId="16" xfId="0" applyFont="1" applyBorder="1" applyAlignment="1">
      <alignment vertical="center" wrapText="1"/>
    </xf>
    <xf numFmtId="0" fontId="13" fillId="4" borderId="4" xfId="0" applyFont="1" applyFill="1" applyBorder="1" applyAlignment="1">
      <alignment vertical="center" wrapText="1"/>
    </xf>
    <xf numFmtId="0" fontId="13" fillId="4" borderId="6" xfId="0" applyFont="1" applyFill="1" applyBorder="1" applyAlignment="1">
      <alignment vertical="center" wrapText="1"/>
    </xf>
    <xf numFmtId="0" fontId="13" fillId="4" borderId="7" xfId="0" applyFont="1" applyFill="1" applyBorder="1" applyAlignment="1">
      <alignment vertical="center" wrapText="1"/>
    </xf>
    <xf numFmtId="0" fontId="13" fillId="0" borderId="0" xfId="0" applyFont="1" applyAlignment="1">
      <alignment horizontal="center" vertical="center"/>
    </xf>
    <xf numFmtId="0" fontId="15" fillId="0" borderId="0" xfId="0" applyFont="1" applyAlignment="1">
      <alignment horizontal="right" vertical="center" wrapText="1"/>
    </xf>
    <xf numFmtId="0" fontId="13" fillId="0" borderId="0" xfId="0" applyFont="1" applyAlignment="1">
      <alignment horizontal="right" vertical="center" wrapText="1"/>
    </xf>
    <xf numFmtId="49" fontId="13" fillId="0" borderId="0" xfId="0" applyNumberFormat="1" applyFont="1"/>
    <xf numFmtId="0" fontId="16" fillId="0" borderId="0" xfId="0" applyFont="1"/>
    <xf numFmtId="0" fontId="13" fillId="3" borderId="2" xfId="0" applyFont="1" applyFill="1" applyBorder="1" applyAlignment="1">
      <alignment horizontal="center" vertical="center"/>
    </xf>
    <xf numFmtId="49" fontId="13" fillId="3" borderId="2" xfId="0" applyNumberFormat="1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/>
    </xf>
    <xf numFmtId="0" fontId="15" fillId="3" borderId="2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left" vertical="center" wrapText="1"/>
    </xf>
    <xf numFmtId="49" fontId="15" fillId="0" borderId="2" xfId="0" applyNumberFormat="1" applyFont="1" applyBorder="1" applyAlignment="1">
      <alignment horizontal="center" vertical="center" wrapText="1"/>
    </xf>
    <xf numFmtId="0" fontId="13" fillId="5" borderId="2" xfId="0" applyFont="1" applyFill="1" applyBorder="1" applyAlignment="1">
      <alignment horizontal="center" vertical="center"/>
    </xf>
    <xf numFmtId="0" fontId="13" fillId="0" borderId="2" xfId="0" applyFont="1" applyBorder="1" applyAlignment="1">
      <alignment horizontal="left" vertical="center" wrapText="1"/>
    </xf>
    <xf numFmtId="49" fontId="13" fillId="0" borderId="2" xfId="0" applyNumberFormat="1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164" fontId="13" fillId="5" borderId="2" xfId="0" applyNumberFormat="1" applyFont="1" applyFill="1" applyBorder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49" fontId="15" fillId="0" borderId="2" xfId="0" applyNumberFormat="1" applyFont="1" applyBorder="1" applyAlignment="1">
      <alignment horizontal="center" vertical="center"/>
    </xf>
    <xf numFmtId="2" fontId="15" fillId="0" borderId="2" xfId="0" applyNumberFormat="1" applyFont="1" applyBorder="1" applyAlignment="1">
      <alignment horizontal="center" vertical="center"/>
    </xf>
    <xf numFmtId="0" fontId="13" fillId="0" borderId="0" xfId="0" applyFont="1" applyBorder="1"/>
    <xf numFmtId="49" fontId="13" fillId="0" borderId="0" xfId="0" applyNumberFormat="1" applyFont="1" applyBorder="1"/>
    <xf numFmtId="0" fontId="15" fillId="0" borderId="0" xfId="0" applyFont="1" applyAlignment="1">
      <alignment horizontal="right" vertical="center"/>
    </xf>
    <xf numFmtId="0" fontId="13" fillId="4" borderId="0" xfId="0" applyFont="1" applyFill="1" applyBorder="1" applyAlignment="1">
      <alignment horizontal="right" vertical="center" wrapText="1"/>
    </xf>
    <xf numFmtId="0" fontId="17" fillId="0" borderId="0" xfId="0" applyFont="1" applyAlignment="1">
      <alignment horizontal="right" vertical="center" wrapText="1"/>
    </xf>
    <xf numFmtId="0" fontId="18" fillId="0" borderId="0" xfId="0" applyFont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9" fillId="4" borderId="2" xfId="0" applyFont="1" applyFill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center"/>
    </xf>
    <xf numFmtId="0" fontId="15" fillId="3" borderId="2" xfId="0" applyFont="1" applyFill="1" applyBorder="1" applyAlignment="1">
      <alignment horizontal="center" vertical="center" wrapText="1"/>
    </xf>
    <xf numFmtId="0" fontId="21" fillId="0" borderId="0" xfId="0" applyFont="1"/>
    <xf numFmtId="164" fontId="15" fillId="0" borderId="19" xfId="0" applyNumberFormat="1" applyFont="1" applyFill="1" applyBorder="1" applyAlignment="1">
      <alignment horizontal="center" vertical="center"/>
    </xf>
    <xf numFmtId="164" fontId="13" fillId="0" borderId="3" xfId="0" applyNumberFormat="1" applyFont="1" applyFill="1" applyBorder="1" applyAlignment="1">
      <alignment horizontal="center" vertical="center"/>
    </xf>
    <xf numFmtId="1" fontId="13" fillId="0" borderId="3" xfId="0" applyNumberFormat="1" applyFont="1" applyFill="1" applyBorder="1" applyAlignment="1">
      <alignment horizontal="center" vertical="center"/>
    </xf>
    <xf numFmtId="164" fontId="13" fillId="0" borderId="8" xfId="0" applyNumberFormat="1" applyFont="1" applyFill="1" applyBorder="1" applyAlignment="1">
      <alignment horizontal="center" vertical="center"/>
    </xf>
    <xf numFmtId="1" fontId="13" fillId="0" borderId="8" xfId="0" applyNumberFormat="1" applyFont="1" applyFill="1" applyBorder="1" applyAlignment="1">
      <alignment horizontal="center" vertical="center"/>
    </xf>
    <xf numFmtId="164" fontId="15" fillId="0" borderId="2" xfId="0" applyNumberFormat="1" applyFont="1" applyFill="1" applyBorder="1" applyAlignment="1">
      <alignment horizontal="center" vertical="center"/>
    </xf>
    <xf numFmtId="1" fontId="15" fillId="0" borderId="2" xfId="0" applyNumberFormat="1" applyFont="1" applyFill="1" applyBorder="1" applyAlignment="1">
      <alignment horizontal="center" vertical="center"/>
    </xf>
    <xf numFmtId="164" fontId="13" fillId="0" borderId="14" xfId="0" applyNumberFormat="1" applyFont="1" applyFill="1" applyBorder="1" applyAlignment="1">
      <alignment horizontal="center" vertical="center"/>
    </xf>
    <xf numFmtId="1" fontId="13" fillId="0" borderId="14" xfId="0" applyNumberFormat="1" applyFont="1" applyFill="1" applyBorder="1" applyAlignment="1">
      <alignment horizontal="center" vertical="center"/>
    </xf>
    <xf numFmtId="1" fontId="23" fillId="0" borderId="2" xfId="0" applyNumberFormat="1" applyFont="1" applyFill="1" applyBorder="1" applyAlignment="1">
      <alignment horizontal="center" vertical="center"/>
    </xf>
    <xf numFmtId="164" fontId="23" fillId="0" borderId="2" xfId="0" applyNumberFormat="1" applyFont="1" applyFill="1" applyBorder="1" applyAlignment="1">
      <alignment horizontal="center" vertical="center"/>
    </xf>
    <xf numFmtId="164" fontId="13" fillId="0" borderId="2" xfId="0" applyNumberFormat="1" applyFont="1" applyFill="1" applyBorder="1" applyAlignment="1">
      <alignment horizontal="center" vertical="center"/>
    </xf>
    <xf numFmtId="1" fontId="13" fillId="0" borderId="2" xfId="0" applyNumberFormat="1" applyFont="1" applyFill="1" applyBorder="1" applyAlignment="1">
      <alignment horizontal="center" vertical="center"/>
    </xf>
    <xf numFmtId="164" fontId="13" fillId="0" borderId="12" xfId="0" applyNumberFormat="1" applyFont="1" applyFill="1" applyBorder="1" applyAlignment="1">
      <alignment horizontal="center" vertical="center"/>
    </xf>
    <xf numFmtId="1" fontId="13" fillId="0" borderId="12" xfId="0" applyNumberFormat="1" applyFont="1" applyFill="1" applyBorder="1" applyAlignment="1">
      <alignment horizontal="center" vertical="center"/>
    </xf>
    <xf numFmtId="164" fontId="13" fillId="0" borderId="13" xfId="0" applyNumberFormat="1" applyFont="1" applyFill="1" applyBorder="1" applyAlignment="1">
      <alignment horizontal="center" vertical="center"/>
    </xf>
    <xf numFmtId="1" fontId="13" fillId="0" borderId="13" xfId="0" applyNumberFormat="1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164" fontId="6" fillId="0" borderId="2" xfId="0" applyNumberFormat="1" applyFont="1" applyFill="1" applyBorder="1" applyAlignment="1">
      <alignment horizontal="center" vertical="center" wrapText="1"/>
    </xf>
    <xf numFmtId="164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165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164" fontId="7" fillId="0" borderId="2" xfId="0" applyNumberFormat="1" applyFont="1" applyFill="1" applyBorder="1" applyAlignment="1">
      <alignment horizontal="center" vertical="center" wrapText="1"/>
    </xf>
    <xf numFmtId="165" fontId="7" fillId="0" borderId="2" xfId="0" applyNumberFormat="1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righ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49" fontId="8" fillId="0" borderId="2" xfId="0" applyNumberFormat="1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25" fillId="0" borderId="2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left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164" fontId="6" fillId="0" borderId="0" xfId="0" applyNumberFormat="1" applyFont="1" applyFill="1" applyBorder="1" applyAlignment="1">
      <alignment horizontal="left" vertical="center" wrapText="1"/>
    </xf>
    <xf numFmtId="0" fontId="13" fillId="0" borderId="4" xfId="0" applyFont="1" applyBorder="1" applyAlignment="1">
      <alignment horizontal="center" vertical="center" wrapText="1"/>
    </xf>
    <xf numFmtId="164" fontId="13" fillId="0" borderId="7" xfId="0" applyNumberFormat="1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 wrapText="1"/>
    </xf>
    <xf numFmtId="164" fontId="30" fillId="0" borderId="2" xfId="0" applyNumberFormat="1" applyFont="1" applyFill="1" applyBorder="1" applyAlignment="1">
      <alignment horizontal="center" vertical="center"/>
    </xf>
    <xf numFmtId="1" fontId="30" fillId="0" borderId="2" xfId="0" applyNumberFormat="1" applyFont="1" applyFill="1" applyBorder="1" applyAlignment="1">
      <alignment horizontal="center" vertical="center"/>
    </xf>
    <xf numFmtId="0" fontId="13" fillId="0" borderId="15" xfId="0" applyFont="1" applyBorder="1" applyAlignment="1">
      <alignment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1" fontId="13" fillId="0" borderId="15" xfId="0" applyNumberFormat="1" applyFont="1" applyFill="1" applyBorder="1" applyAlignment="1">
      <alignment horizontal="center" vertical="center"/>
    </xf>
    <xf numFmtId="164" fontId="13" fillId="0" borderId="21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164" fontId="13" fillId="0" borderId="15" xfId="0" applyNumberFormat="1" applyFont="1" applyFill="1" applyBorder="1" applyAlignment="1">
      <alignment horizontal="center" vertical="center"/>
    </xf>
    <xf numFmtId="0" fontId="0" fillId="0" borderId="6" xfId="0" applyBorder="1" applyAlignment="1">
      <alignment horizontal="right" vertical="center" wrapText="1"/>
    </xf>
    <xf numFmtId="164" fontId="15" fillId="0" borderId="13" xfId="0" applyNumberFormat="1" applyFont="1" applyFill="1" applyBorder="1" applyAlignment="1">
      <alignment horizontal="center" vertical="center"/>
    </xf>
    <xf numFmtId="0" fontId="13" fillId="0" borderId="20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4" borderId="0" xfId="0" applyFont="1" applyFill="1" applyBorder="1" applyAlignment="1">
      <alignment vertical="center" wrapText="1"/>
    </xf>
    <xf numFmtId="0" fontId="13" fillId="4" borderId="15" xfId="0" applyFont="1" applyFill="1" applyBorder="1" applyAlignment="1">
      <alignment vertical="center" wrapText="1"/>
    </xf>
    <xf numFmtId="0" fontId="15" fillId="0" borderId="4" xfId="0" applyFont="1" applyFill="1" applyBorder="1" applyAlignment="1">
      <alignment horizontal="left" vertical="top" wrapText="1"/>
    </xf>
    <xf numFmtId="0" fontId="13" fillId="0" borderId="4" xfId="0" applyFont="1" applyBorder="1" applyAlignment="1">
      <alignment horizontal="right" vertical="center" wrapText="1"/>
    </xf>
    <xf numFmtId="164" fontId="13" fillId="5" borderId="12" xfId="0" applyNumberFormat="1" applyFont="1" applyFill="1" applyBorder="1" applyAlignment="1">
      <alignment horizontal="center" vertical="center"/>
    </xf>
    <xf numFmtId="164" fontId="13" fillId="5" borderId="13" xfId="0" applyNumberFormat="1" applyFont="1" applyFill="1" applyBorder="1" applyAlignment="1">
      <alignment horizontal="center" vertical="center"/>
    </xf>
    <xf numFmtId="164" fontId="13" fillId="5" borderId="8" xfId="0" applyNumberFormat="1" applyFont="1" applyFill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21" xfId="0" applyFont="1" applyBorder="1" applyAlignment="1">
      <alignment horizontal="left" vertical="center" wrapText="1"/>
    </xf>
    <xf numFmtId="49" fontId="13" fillId="0" borderId="21" xfId="0" applyNumberFormat="1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/>
    </xf>
    <xf numFmtId="164" fontId="13" fillId="5" borderId="21" xfId="0" applyNumberFormat="1" applyFont="1" applyFill="1" applyBorder="1" applyAlignment="1">
      <alignment horizontal="center" vertical="center"/>
    </xf>
    <xf numFmtId="164" fontId="13" fillId="5" borderId="3" xfId="0" applyNumberFormat="1" applyFont="1" applyFill="1" applyBorder="1" applyAlignment="1">
      <alignment horizontal="center" vertical="center"/>
    </xf>
    <xf numFmtId="0" fontId="13" fillId="0" borderId="21" xfId="0" applyFont="1" applyBorder="1" applyAlignment="1">
      <alignment horizontal="center" vertical="center" wrapText="1"/>
    </xf>
    <xf numFmtId="49" fontId="13" fillId="0" borderId="22" xfId="0" applyNumberFormat="1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/>
    </xf>
    <xf numFmtId="49" fontId="13" fillId="0" borderId="13" xfId="0" applyNumberFormat="1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49" fontId="13" fillId="0" borderId="8" xfId="0" applyNumberFormat="1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/>
    </xf>
    <xf numFmtId="0" fontId="13" fillId="7" borderId="2" xfId="0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left" vertical="center" wrapText="1"/>
    </xf>
    <xf numFmtId="49" fontId="13" fillId="0" borderId="12" xfId="0" applyNumberFormat="1" applyFont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left" vertical="center" wrapText="1"/>
    </xf>
    <xf numFmtId="0" fontId="13" fillId="0" borderId="13" xfId="0" applyFont="1" applyFill="1" applyBorder="1" applyAlignment="1">
      <alignment horizontal="center" vertical="center" wrapText="1"/>
    </xf>
    <xf numFmtId="164" fontId="13" fillId="0" borderId="13" xfId="0" applyNumberFormat="1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left" vertical="center" wrapText="1"/>
    </xf>
    <xf numFmtId="164" fontId="13" fillId="0" borderId="12" xfId="0" applyNumberFormat="1" applyFont="1" applyBorder="1" applyAlignment="1">
      <alignment horizontal="center" vertical="center"/>
    </xf>
    <xf numFmtId="0" fontId="13" fillId="7" borderId="12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left" vertical="center" wrapText="1"/>
    </xf>
    <xf numFmtId="164" fontId="13" fillId="7" borderId="13" xfId="0" applyNumberFormat="1" applyFont="1" applyFill="1" applyBorder="1" applyAlignment="1">
      <alignment horizontal="center" vertical="center" wrapText="1"/>
    </xf>
    <xf numFmtId="0" fontId="13" fillId="7" borderId="8" xfId="0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left" vertical="center" wrapText="1"/>
    </xf>
    <xf numFmtId="49" fontId="13" fillId="0" borderId="3" xfId="0" applyNumberFormat="1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/>
    </xf>
    <xf numFmtId="0" fontId="13" fillId="4" borderId="12" xfId="0" applyFont="1" applyFill="1" applyBorder="1" applyAlignment="1">
      <alignment horizontal="left" vertical="center" wrapText="1"/>
    </xf>
    <xf numFmtId="2" fontId="13" fillId="5" borderId="12" xfId="0" applyNumberFormat="1" applyFont="1" applyFill="1" applyBorder="1" applyAlignment="1">
      <alignment horizontal="center" vertical="center"/>
    </xf>
    <xf numFmtId="0" fontId="13" fillId="4" borderId="13" xfId="0" applyFont="1" applyFill="1" applyBorder="1" applyAlignment="1">
      <alignment horizontal="left" vertical="center" wrapText="1"/>
    </xf>
    <xf numFmtId="2" fontId="13" fillId="5" borderId="13" xfId="0" applyNumberFormat="1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0" fontId="13" fillId="4" borderId="8" xfId="0" applyFont="1" applyFill="1" applyBorder="1" applyAlignment="1">
      <alignment horizontal="left" vertical="center" wrapText="1"/>
    </xf>
    <xf numFmtId="2" fontId="13" fillId="5" borderId="8" xfId="0" applyNumberFormat="1" applyFont="1" applyFill="1" applyBorder="1" applyAlignment="1">
      <alignment horizontal="center" vertical="center"/>
    </xf>
    <xf numFmtId="0" fontId="13" fillId="0" borderId="22" xfId="0" applyFont="1" applyBorder="1" applyAlignment="1">
      <alignment horizontal="left" vertical="center" wrapText="1"/>
    </xf>
    <xf numFmtId="164" fontId="13" fillId="5" borderId="22" xfId="0" applyNumberFormat="1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vertical="center" wrapText="1"/>
    </xf>
    <xf numFmtId="0" fontId="13" fillId="0" borderId="6" xfId="0" applyFont="1" applyFill="1" applyBorder="1" applyAlignment="1">
      <alignment vertical="center" wrapText="1"/>
    </xf>
    <xf numFmtId="0" fontId="13" fillId="0" borderId="7" xfId="0" applyFont="1" applyFill="1" applyBorder="1" applyAlignment="1">
      <alignment vertical="center" wrapText="1"/>
    </xf>
    <xf numFmtId="0" fontId="13" fillId="0" borderId="17" xfId="0" applyFont="1" applyFill="1" applyBorder="1" applyAlignment="1">
      <alignment vertical="center" wrapText="1"/>
    </xf>
    <xf numFmtId="0" fontId="13" fillId="0" borderId="18" xfId="0" applyFont="1" applyFill="1" applyBorder="1" applyAlignment="1">
      <alignment vertical="center" wrapText="1"/>
    </xf>
    <xf numFmtId="0" fontId="31" fillId="0" borderId="0" xfId="0" applyFont="1"/>
    <xf numFmtId="0" fontId="1" fillId="0" borderId="0" xfId="0" applyFont="1"/>
    <xf numFmtId="0" fontId="31" fillId="0" borderId="0" xfId="0" applyFont="1" applyAlignment="1">
      <alignment vertical="center"/>
    </xf>
    <xf numFmtId="164" fontId="25" fillId="0" borderId="2" xfId="0" applyNumberFormat="1" applyFont="1" applyFill="1" applyBorder="1" applyAlignment="1">
      <alignment horizontal="center" vertical="center" wrapText="1"/>
    </xf>
    <xf numFmtId="1" fontId="25" fillId="0" borderId="2" xfId="0" applyNumberFormat="1" applyFont="1" applyFill="1" applyBorder="1" applyAlignment="1">
      <alignment horizontal="center" vertical="center" wrapText="1"/>
    </xf>
    <xf numFmtId="165" fontId="26" fillId="0" borderId="2" xfId="0" applyNumberFormat="1" applyFont="1" applyFill="1" applyBorder="1" applyAlignment="1">
      <alignment horizontal="center" vertical="center" wrapText="1"/>
    </xf>
    <xf numFmtId="0" fontId="32" fillId="0" borderId="2" xfId="0" applyFont="1" applyFill="1" applyBorder="1" applyAlignment="1">
      <alignment horizontal="left" vertical="center" wrapText="1"/>
    </xf>
    <xf numFmtId="0" fontId="24" fillId="0" borderId="2" xfId="0" applyFont="1" applyFill="1" applyBorder="1" applyAlignment="1">
      <alignment horizontal="left" vertical="center" wrapText="1"/>
    </xf>
    <xf numFmtId="0" fontId="13" fillId="0" borderId="12" xfId="0" applyFont="1" applyFill="1" applyBorder="1" applyAlignment="1">
      <alignment horizontal="center" vertical="center"/>
    </xf>
    <xf numFmtId="164" fontId="27" fillId="0" borderId="2" xfId="0" applyNumberFormat="1" applyFont="1" applyBorder="1" applyAlignment="1">
      <alignment horizontal="center" vertical="center"/>
    </xf>
    <xf numFmtId="164" fontId="28" fillId="0" borderId="2" xfId="0" applyNumberFormat="1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22" fillId="0" borderId="2" xfId="0" applyFont="1" applyBorder="1" applyAlignment="1">
      <alignment horizontal="left" vertical="center" wrapText="1"/>
    </xf>
    <xf numFmtId="165" fontId="24" fillId="0" borderId="2" xfId="0" applyNumberFormat="1" applyFont="1" applyFill="1" applyBorder="1" applyAlignment="1">
      <alignment horizontal="center" vertical="center" wrapText="1"/>
    </xf>
    <xf numFmtId="164" fontId="24" fillId="0" borderId="2" xfId="0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164" fontId="26" fillId="0" borderId="2" xfId="0" applyNumberFormat="1" applyFont="1" applyFill="1" applyBorder="1" applyAlignment="1">
      <alignment horizontal="center" vertical="center" wrapText="1"/>
    </xf>
    <xf numFmtId="165" fontId="13" fillId="0" borderId="2" xfId="0" applyNumberFormat="1" applyFont="1" applyFill="1" applyBorder="1" applyAlignment="1">
      <alignment horizontal="center" vertical="center"/>
    </xf>
    <xf numFmtId="165" fontId="13" fillId="0" borderId="3" xfId="0" applyNumberFormat="1" applyFont="1" applyFill="1" applyBorder="1" applyAlignment="1">
      <alignment horizontal="center" vertical="center"/>
    </xf>
    <xf numFmtId="165" fontId="15" fillId="0" borderId="2" xfId="0" applyNumberFormat="1" applyFont="1" applyFill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19" fillId="0" borderId="2" xfId="0" applyFont="1" applyBorder="1" applyAlignment="1">
      <alignment horizontal="left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right" vertical="center" wrapText="1"/>
    </xf>
    <xf numFmtId="0" fontId="14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13" fillId="0" borderId="1" xfId="0" applyFont="1" applyBorder="1" applyAlignment="1">
      <alignment horizontal="right" vertical="center"/>
    </xf>
    <xf numFmtId="0" fontId="13" fillId="2" borderId="2" xfId="0" applyFont="1" applyFill="1" applyBorder="1" applyAlignment="1">
      <alignment vertical="center"/>
    </xf>
    <xf numFmtId="0" fontId="15" fillId="0" borderId="3" xfId="0" applyFont="1" applyBorder="1" applyAlignment="1">
      <alignment vertical="center" wrapText="1"/>
    </xf>
    <xf numFmtId="0" fontId="30" fillId="0" borderId="2" xfId="0" applyFont="1" applyFill="1" applyBorder="1" applyAlignment="1">
      <alignment vertical="center" wrapText="1"/>
    </xf>
    <xf numFmtId="0" fontId="13" fillId="0" borderId="5" xfId="0" applyFont="1" applyFill="1" applyBorder="1" applyAlignment="1">
      <alignment vertical="center" wrapText="1"/>
    </xf>
    <xf numFmtId="0" fontId="30" fillId="0" borderId="2" xfId="0" applyFont="1" applyBorder="1" applyAlignment="1">
      <alignment vertical="center" wrapText="1"/>
    </xf>
    <xf numFmtId="0" fontId="13" fillId="0" borderId="5" xfId="0" applyFont="1" applyBorder="1" applyAlignment="1">
      <alignment vertical="center" wrapText="1"/>
    </xf>
    <xf numFmtId="0" fontId="13" fillId="0" borderId="2" xfId="0" applyFont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13" fillId="0" borderId="15" xfId="0" applyFont="1" applyBorder="1" applyAlignment="1">
      <alignment vertical="center" wrapText="1"/>
    </xf>
    <xf numFmtId="0" fontId="15" fillId="0" borderId="12" xfId="0" applyFont="1" applyBorder="1" applyAlignment="1">
      <alignment vertical="center" wrapText="1"/>
    </xf>
    <xf numFmtId="0" fontId="15" fillId="0" borderId="2" xfId="0" applyFont="1" applyFill="1" applyBorder="1" applyAlignment="1">
      <alignment horizontal="left" vertical="top" wrapText="1"/>
    </xf>
    <xf numFmtId="0" fontId="29" fillId="0" borderId="2" xfId="0" applyFont="1" applyBorder="1" applyAlignment="1">
      <alignment horizontal="left" vertical="top" wrapText="1"/>
    </xf>
    <xf numFmtId="0" fontId="13" fillId="0" borderId="23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5" fillId="4" borderId="2" xfId="0" applyFont="1" applyFill="1" applyBorder="1" applyAlignment="1">
      <alignment vertical="center" wrapText="1"/>
    </xf>
    <xf numFmtId="0" fontId="13" fillId="4" borderId="5" xfId="0" applyFont="1" applyFill="1" applyBorder="1" applyAlignment="1">
      <alignment vertical="center" wrapText="1"/>
    </xf>
    <xf numFmtId="0" fontId="15" fillId="0" borderId="19" xfId="0" applyFont="1" applyBorder="1" applyAlignment="1">
      <alignment vertical="center" wrapText="1"/>
    </xf>
    <xf numFmtId="0" fontId="15" fillId="4" borderId="0" xfId="0" applyFont="1" applyFill="1" applyBorder="1" applyAlignment="1">
      <alignment horizontal="justify" vertical="center" wrapText="1"/>
    </xf>
    <xf numFmtId="0" fontId="14" fillId="0" borderId="0" xfId="0" applyFont="1" applyBorder="1" applyAlignment="1">
      <alignment horizontal="center" vertical="top" wrapText="1"/>
    </xf>
    <xf numFmtId="0" fontId="15" fillId="0" borderId="0" xfId="0" applyFont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49" fontId="13" fillId="2" borderId="2" xfId="1" applyNumberFormat="1" applyFont="1" applyFill="1" applyBorder="1" applyAlignment="1" applyProtection="1">
      <alignment horizontal="center" vertical="center" wrapText="1"/>
    </xf>
    <xf numFmtId="0" fontId="13" fillId="0" borderId="0" xfId="0" applyFont="1" applyBorder="1"/>
    <xf numFmtId="0" fontId="15" fillId="0" borderId="0" xfId="0" applyFont="1" applyBorder="1" applyAlignment="1">
      <alignment vertical="center" wrapText="1"/>
    </xf>
    <xf numFmtId="0" fontId="15" fillId="0" borderId="2" xfId="0" applyFont="1" applyBorder="1" applyAlignment="1">
      <alignment horizontal="center" vertical="center"/>
    </xf>
    <xf numFmtId="0" fontId="15" fillId="3" borderId="2" xfId="0" applyFont="1" applyFill="1" applyBorder="1" applyAlignment="1">
      <alignment horizontal="center" vertical="center" wrapText="1"/>
    </xf>
    <xf numFmtId="0" fontId="15" fillId="6" borderId="2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19" fillId="0" borderId="2" xfId="0" applyFont="1" applyFill="1" applyBorder="1" applyAlignment="1">
      <alignment horizontal="left" vertical="center" wrapText="1"/>
    </xf>
    <xf numFmtId="0" fontId="15" fillId="0" borderId="2" xfId="0" applyFont="1" applyBorder="1" applyAlignment="1">
      <alignment horizontal="left" vertical="center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CCC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AC090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7"/>
  <sheetViews>
    <sheetView view="pageBreakPreview" topLeftCell="A151" zoomScale="75" zoomScaleNormal="75" zoomScaleSheetLayoutView="75" zoomScalePageLayoutView="75" workbookViewId="0">
      <selection activeCell="A85" sqref="A85"/>
    </sheetView>
  </sheetViews>
  <sheetFormatPr defaultRowHeight="12.75" x14ac:dyDescent="0.2"/>
  <cols>
    <col min="1" max="1" width="69.85546875" customWidth="1"/>
    <col min="2" max="2" width="15.42578125"/>
    <col min="3" max="3" width="17.28515625" bestFit="1" customWidth="1"/>
    <col min="4" max="4" width="20.140625" customWidth="1"/>
    <col min="5" max="5" width="14.7109375" customWidth="1"/>
    <col min="6" max="1025" width="8.5703125"/>
  </cols>
  <sheetData>
    <row r="1" spans="1:5" ht="97.5" customHeight="1" x14ac:dyDescent="0.2">
      <c r="A1" s="1"/>
      <c r="B1" s="2"/>
      <c r="C1" s="1"/>
      <c r="D1" s="205" t="s">
        <v>0</v>
      </c>
      <c r="E1" s="205"/>
    </row>
    <row r="2" spans="1:5" ht="18" x14ac:dyDescent="0.2">
      <c r="A2" s="2"/>
      <c r="B2" s="2"/>
      <c r="C2" s="1"/>
      <c r="D2" s="206"/>
      <c r="E2" s="206"/>
    </row>
    <row r="3" spans="1:5" ht="24" customHeight="1" x14ac:dyDescent="0.2">
      <c r="A3" s="207" t="s">
        <v>274</v>
      </c>
      <c r="B3" s="207"/>
      <c r="C3" s="207"/>
      <c r="D3" s="207"/>
      <c r="E3" s="207"/>
    </row>
    <row r="4" spans="1:5" ht="20.25" customHeight="1" x14ac:dyDescent="0.2">
      <c r="A4" s="207" t="s">
        <v>1</v>
      </c>
      <c r="B4" s="207"/>
      <c r="C4" s="207"/>
      <c r="D4" s="207"/>
      <c r="E4" s="207"/>
    </row>
    <row r="5" spans="1:5" ht="23.25" customHeight="1" x14ac:dyDescent="0.2">
      <c r="A5" s="207" t="s">
        <v>283</v>
      </c>
      <c r="B5" s="207"/>
      <c r="C5" s="207"/>
      <c r="D5" s="207"/>
      <c r="E5" s="207"/>
    </row>
    <row r="6" spans="1:5" ht="18" x14ac:dyDescent="0.2">
      <c r="A6" s="210"/>
      <c r="B6" s="210"/>
      <c r="C6" s="210"/>
      <c r="D6" s="210"/>
      <c r="E6" s="210"/>
    </row>
    <row r="7" spans="1:5" ht="111" customHeight="1" x14ac:dyDescent="0.2">
      <c r="A7" s="3" t="s">
        <v>2</v>
      </c>
      <c r="B7" s="3" t="s">
        <v>3</v>
      </c>
      <c r="C7" s="3" t="s">
        <v>4</v>
      </c>
      <c r="D7" s="3" t="s">
        <v>5</v>
      </c>
      <c r="E7" s="3" t="s">
        <v>6</v>
      </c>
    </row>
    <row r="8" spans="1:5" ht="18.75" customHeight="1" x14ac:dyDescent="0.2">
      <c r="A8" s="211" t="s">
        <v>7</v>
      </c>
      <c r="B8" s="211"/>
      <c r="C8" s="211"/>
      <c r="D8" s="211"/>
      <c r="E8" s="211"/>
    </row>
    <row r="9" spans="1:5" ht="39" x14ac:dyDescent="0.2">
      <c r="A9" s="87" t="s">
        <v>8</v>
      </c>
      <c r="B9" s="82" t="s">
        <v>9</v>
      </c>
      <c r="C9" s="83">
        <f>SUM(C15:C23)+C11</f>
        <v>2094.2000000000003</v>
      </c>
      <c r="D9" s="83">
        <f>SUM(D15:D23)+D11</f>
        <v>2444.5</v>
      </c>
      <c r="E9" s="83">
        <f>C9/D9*100</f>
        <v>85.669871139292297</v>
      </c>
    </row>
    <row r="10" spans="1:5" ht="18.75" x14ac:dyDescent="0.2">
      <c r="A10" s="88" t="s">
        <v>10</v>
      </c>
      <c r="B10" s="81"/>
      <c r="C10" s="81"/>
      <c r="D10" s="81"/>
      <c r="E10" s="77"/>
    </row>
    <row r="11" spans="1:5" ht="41.25" customHeight="1" x14ac:dyDescent="0.2">
      <c r="A11" s="89" t="s">
        <v>11</v>
      </c>
      <c r="B11" s="81" t="s">
        <v>9</v>
      </c>
      <c r="C11" s="77">
        <f>C12+C13</f>
        <v>277.3</v>
      </c>
      <c r="D11" s="77">
        <f>D12+D13</f>
        <v>197.79999999999998</v>
      </c>
      <c r="E11" s="77">
        <f t="shared" ref="E11:E31" si="0">C11/D11*100</f>
        <v>140.19211324570276</v>
      </c>
    </row>
    <row r="12" spans="1:5" ht="42.75" customHeight="1" x14ac:dyDescent="0.2">
      <c r="A12" s="97" t="s">
        <v>12</v>
      </c>
      <c r="B12" s="98" t="s">
        <v>9</v>
      </c>
      <c r="C12" s="195">
        <v>261.60000000000002</v>
      </c>
      <c r="D12" s="195">
        <v>191.1</v>
      </c>
      <c r="E12" s="77">
        <f t="shared" si="0"/>
        <v>136.89167974882261</v>
      </c>
    </row>
    <row r="13" spans="1:5" ht="20.25" customHeight="1" x14ac:dyDescent="0.2">
      <c r="A13" s="89" t="s">
        <v>13</v>
      </c>
      <c r="B13" s="81" t="s">
        <v>9</v>
      </c>
      <c r="C13" s="195">
        <v>15.7</v>
      </c>
      <c r="D13" s="195">
        <v>6.7</v>
      </c>
      <c r="E13" s="77">
        <f t="shared" si="0"/>
        <v>234.32835820895522</v>
      </c>
    </row>
    <row r="14" spans="1:5" ht="18.75" x14ac:dyDescent="0.2">
      <c r="A14" s="89" t="s">
        <v>14</v>
      </c>
      <c r="B14" s="81" t="s">
        <v>9</v>
      </c>
      <c r="C14" s="77">
        <v>0</v>
      </c>
      <c r="D14" s="77">
        <v>0</v>
      </c>
      <c r="E14" s="77" t="e">
        <f t="shared" si="0"/>
        <v>#DIV/0!</v>
      </c>
    </row>
    <row r="15" spans="1:5" ht="18.75" x14ac:dyDescent="0.2">
      <c r="A15" s="89" t="s">
        <v>15</v>
      </c>
      <c r="B15" s="81" t="s">
        <v>9</v>
      </c>
      <c r="C15" s="77">
        <v>1233.7</v>
      </c>
      <c r="D15" s="77">
        <v>1682.6</v>
      </c>
      <c r="E15" s="77">
        <f t="shared" si="0"/>
        <v>73.321050754784267</v>
      </c>
    </row>
    <row r="16" spans="1:5" ht="18.75" x14ac:dyDescent="0.2">
      <c r="A16" s="89" t="s">
        <v>16</v>
      </c>
      <c r="B16" s="81" t="s">
        <v>9</v>
      </c>
      <c r="C16" s="77">
        <v>0</v>
      </c>
      <c r="D16" s="77">
        <v>2.9</v>
      </c>
      <c r="E16" s="77">
        <f t="shared" si="0"/>
        <v>0</v>
      </c>
    </row>
    <row r="17" spans="1:8" ht="43.5" customHeight="1" x14ac:dyDescent="0.2">
      <c r="A17" s="89" t="s">
        <v>17</v>
      </c>
      <c r="B17" s="81" t="s">
        <v>9</v>
      </c>
      <c r="C17" s="77">
        <v>26.8</v>
      </c>
      <c r="D17" s="77">
        <v>29.6</v>
      </c>
      <c r="E17" s="77">
        <f t="shared" si="0"/>
        <v>90.540540540540533</v>
      </c>
    </row>
    <row r="18" spans="1:8" ht="61.5" customHeight="1" x14ac:dyDescent="0.2">
      <c r="A18" s="89" t="s">
        <v>18</v>
      </c>
      <c r="B18" s="81" t="s">
        <v>9</v>
      </c>
      <c r="C18" s="77">
        <v>0</v>
      </c>
      <c r="D18" s="77">
        <v>0</v>
      </c>
      <c r="E18" s="77" t="e">
        <f t="shared" si="0"/>
        <v>#DIV/0!</v>
      </c>
    </row>
    <row r="19" spans="1:8" ht="18.75" x14ac:dyDescent="0.2">
      <c r="A19" s="89" t="s">
        <v>258</v>
      </c>
      <c r="B19" s="81" t="s">
        <v>9</v>
      </c>
      <c r="C19" s="77">
        <v>168.7</v>
      </c>
      <c r="D19" s="77">
        <v>136.1</v>
      </c>
      <c r="E19" s="77">
        <f t="shared" si="0"/>
        <v>123.9529757531227</v>
      </c>
    </row>
    <row r="20" spans="1:8" ht="37.5" x14ac:dyDescent="0.2">
      <c r="A20" s="89" t="s">
        <v>19</v>
      </c>
      <c r="B20" s="81" t="s">
        <v>9</v>
      </c>
      <c r="C20" s="195">
        <v>387</v>
      </c>
      <c r="D20" s="195">
        <v>394</v>
      </c>
      <c r="E20" s="77">
        <f t="shared" si="0"/>
        <v>98.223350253807112</v>
      </c>
    </row>
    <row r="21" spans="1:8" ht="18.75" x14ac:dyDescent="0.2">
      <c r="A21" s="89" t="s">
        <v>20</v>
      </c>
      <c r="B21" s="81" t="s">
        <v>9</v>
      </c>
      <c r="C21" s="77">
        <v>0</v>
      </c>
      <c r="D21" s="77">
        <v>0</v>
      </c>
      <c r="E21" s="77" t="e">
        <f t="shared" si="0"/>
        <v>#DIV/0!</v>
      </c>
    </row>
    <row r="22" spans="1:8" ht="18.75" x14ac:dyDescent="0.2">
      <c r="A22" s="89" t="s">
        <v>21</v>
      </c>
      <c r="B22" s="81" t="s">
        <v>9</v>
      </c>
      <c r="C22" s="77">
        <v>0</v>
      </c>
      <c r="D22" s="77">
        <v>0</v>
      </c>
      <c r="E22" s="77" t="e">
        <f t="shared" si="0"/>
        <v>#DIV/0!</v>
      </c>
    </row>
    <row r="23" spans="1:8" ht="18.75" x14ac:dyDescent="0.2">
      <c r="A23" s="89" t="s">
        <v>270</v>
      </c>
      <c r="B23" s="81" t="s">
        <v>9</v>
      </c>
      <c r="C23" s="77">
        <v>0.7</v>
      </c>
      <c r="D23" s="77">
        <v>1.5</v>
      </c>
      <c r="E23" s="77">
        <f t="shared" si="0"/>
        <v>46.666666666666664</v>
      </c>
    </row>
    <row r="24" spans="1:8" ht="39" x14ac:dyDescent="0.2">
      <c r="A24" s="87" t="s">
        <v>23</v>
      </c>
      <c r="B24" s="82" t="s">
        <v>24</v>
      </c>
      <c r="C24" s="83">
        <f>C9/C83</f>
        <v>85.634839501124532</v>
      </c>
      <c r="D24" s="83">
        <f>D9/D83</f>
        <v>98.699882908709171</v>
      </c>
      <c r="E24" s="83">
        <f t="shared" si="0"/>
        <v>86.762858250126868</v>
      </c>
    </row>
    <row r="25" spans="1:8" ht="19.5" x14ac:dyDescent="0.2">
      <c r="A25" s="87" t="s">
        <v>25</v>
      </c>
      <c r="B25" s="82" t="s">
        <v>9</v>
      </c>
      <c r="C25" s="83">
        <v>94.2</v>
      </c>
      <c r="D25" s="83">
        <v>84.9</v>
      </c>
      <c r="E25" s="83">
        <f t="shared" si="0"/>
        <v>110.95406360424028</v>
      </c>
    </row>
    <row r="26" spans="1:8" ht="19.5" x14ac:dyDescent="0.25">
      <c r="A26" s="87" t="s">
        <v>26</v>
      </c>
      <c r="B26" s="82" t="s">
        <v>9</v>
      </c>
      <c r="C26" s="182">
        <v>6.8</v>
      </c>
      <c r="D26" s="182">
        <v>1.8</v>
      </c>
      <c r="E26" s="83">
        <f t="shared" si="0"/>
        <v>377.77777777777777</v>
      </c>
      <c r="F26" s="179"/>
      <c r="G26" s="180"/>
      <c r="H26" s="180"/>
    </row>
    <row r="27" spans="1:8" ht="19.5" x14ac:dyDescent="0.2">
      <c r="A27" s="87" t="s">
        <v>27</v>
      </c>
      <c r="B27" s="82" t="s">
        <v>28</v>
      </c>
      <c r="C27" s="83">
        <v>77.8</v>
      </c>
      <c r="D27" s="83">
        <v>88.9</v>
      </c>
      <c r="E27" s="83">
        <f t="shared" si="0"/>
        <v>87.514060742407182</v>
      </c>
    </row>
    <row r="28" spans="1:8" ht="19.5" x14ac:dyDescent="0.2">
      <c r="A28" s="87" t="s">
        <v>29</v>
      </c>
      <c r="B28" s="82" t="s">
        <v>28</v>
      </c>
      <c r="C28" s="83">
        <v>22.2</v>
      </c>
      <c r="D28" s="83">
        <v>11.1</v>
      </c>
      <c r="E28" s="83">
        <f t="shared" si="0"/>
        <v>200</v>
      </c>
    </row>
    <row r="29" spans="1:8" ht="64.5" customHeight="1" x14ac:dyDescent="0.2">
      <c r="A29" s="95" t="s">
        <v>30</v>
      </c>
      <c r="B29" s="82" t="s">
        <v>9</v>
      </c>
      <c r="C29" s="83">
        <v>113.1</v>
      </c>
      <c r="D29" s="83">
        <v>98.3</v>
      </c>
      <c r="E29" s="83">
        <f t="shared" si="0"/>
        <v>115.05595116988809</v>
      </c>
    </row>
    <row r="30" spans="1:8" ht="60.75" customHeight="1" x14ac:dyDescent="0.2">
      <c r="A30" s="95" t="s">
        <v>31</v>
      </c>
      <c r="B30" s="82" t="s">
        <v>9</v>
      </c>
      <c r="C30" s="83">
        <v>113.9</v>
      </c>
      <c r="D30" s="83">
        <v>99.5</v>
      </c>
      <c r="E30" s="83">
        <f t="shared" si="0"/>
        <v>114.47236180904522</v>
      </c>
    </row>
    <row r="31" spans="1:8" ht="58.5" x14ac:dyDescent="0.2">
      <c r="A31" s="87" t="s">
        <v>32</v>
      </c>
      <c r="B31" s="82" t="s">
        <v>24</v>
      </c>
      <c r="C31" s="83">
        <f>C30/C83</f>
        <v>4.6575342465753433</v>
      </c>
      <c r="D31" s="83">
        <f>D30/D83</f>
        <v>4.0174425647030327</v>
      </c>
      <c r="E31" s="83">
        <f t="shared" si="0"/>
        <v>115.93281475872514</v>
      </c>
    </row>
    <row r="32" spans="1:8" ht="18.75" customHeight="1" x14ac:dyDescent="0.2">
      <c r="A32" s="208" t="s">
        <v>33</v>
      </c>
      <c r="B32" s="208"/>
      <c r="C32" s="208"/>
      <c r="D32" s="208"/>
      <c r="E32" s="208"/>
    </row>
    <row r="33" spans="1:6" ht="18.75" x14ac:dyDescent="0.2">
      <c r="A33" s="90" t="s">
        <v>34</v>
      </c>
      <c r="B33" s="190"/>
      <c r="C33" s="190"/>
      <c r="D33" s="190"/>
      <c r="E33" s="190"/>
    </row>
    <row r="34" spans="1:6" ht="37.5" x14ac:dyDescent="0.2">
      <c r="A34" s="91" t="s">
        <v>35</v>
      </c>
      <c r="B34" s="79" t="s">
        <v>9</v>
      </c>
      <c r="C34" s="78">
        <f>C37+C40+C43+C46</f>
        <v>1266.6000000000001</v>
      </c>
      <c r="D34" s="78">
        <f>D37+D40+D43+D46</f>
        <v>1713.8</v>
      </c>
      <c r="E34" s="78">
        <f>C34/D34*100</f>
        <v>73.905940016337965</v>
      </c>
    </row>
    <row r="35" spans="1:6" ht="18.75" x14ac:dyDescent="0.2">
      <c r="A35" s="91" t="s">
        <v>269</v>
      </c>
      <c r="B35" s="79" t="s">
        <v>28</v>
      </c>
      <c r="C35" s="79">
        <v>79.3</v>
      </c>
      <c r="D35" s="79">
        <v>96.2</v>
      </c>
      <c r="E35" s="78">
        <f>C35/D35*100</f>
        <v>82.432432432432421</v>
      </c>
    </row>
    <row r="36" spans="1:6" ht="18.75" x14ac:dyDescent="0.2">
      <c r="A36" s="92" t="s">
        <v>36</v>
      </c>
      <c r="B36" s="81"/>
      <c r="C36" s="81"/>
      <c r="D36" s="81"/>
      <c r="E36" s="86"/>
    </row>
    <row r="37" spans="1:6" ht="37.5" x14ac:dyDescent="0.2">
      <c r="A37" s="91" t="s">
        <v>37</v>
      </c>
      <c r="B37" s="79" t="s">
        <v>9</v>
      </c>
      <c r="C37" s="78">
        <v>1233.7</v>
      </c>
      <c r="D37" s="78">
        <v>1682.6</v>
      </c>
      <c r="E37" s="78">
        <f>C37/D37*100</f>
        <v>73.321050754784267</v>
      </c>
    </row>
    <row r="38" spans="1:6" ht="18.75" x14ac:dyDescent="0.2">
      <c r="A38" s="91" t="s">
        <v>38</v>
      </c>
      <c r="B38" s="79" t="s">
        <v>28</v>
      </c>
      <c r="C38" s="79">
        <v>79.2</v>
      </c>
      <c r="D38" s="78">
        <v>96.1</v>
      </c>
      <c r="E38" s="78">
        <f>C38/D38*100</f>
        <v>82.414151925078045</v>
      </c>
    </row>
    <row r="39" spans="1:6" ht="18.75" x14ac:dyDescent="0.2">
      <c r="A39" s="92" t="s">
        <v>39</v>
      </c>
      <c r="B39" s="81"/>
      <c r="C39" s="81"/>
      <c r="D39" s="81"/>
      <c r="E39" s="77"/>
    </row>
    <row r="40" spans="1:6" ht="37.5" x14ac:dyDescent="0.2">
      <c r="A40" s="91" t="s">
        <v>37</v>
      </c>
      <c r="B40" s="81" t="s">
        <v>9</v>
      </c>
      <c r="C40" s="77">
        <v>0</v>
      </c>
      <c r="D40" s="77">
        <v>0</v>
      </c>
      <c r="E40" s="77" t="e">
        <f>C40/D40*100</f>
        <v>#DIV/0!</v>
      </c>
    </row>
    <row r="41" spans="1:6" ht="18.75" x14ac:dyDescent="0.2">
      <c r="A41" s="91" t="s">
        <v>38</v>
      </c>
      <c r="B41" s="81" t="s">
        <v>28</v>
      </c>
      <c r="C41" s="77" t="s">
        <v>43</v>
      </c>
      <c r="D41" s="77" t="s">
        <v>43</v>
      </c>
      <c r="E41" s="77" t="e">
        <f>C41/D41*100</f>
        <v>#VALUE!</v>
      </c>
    </row>
    <row r="42" spans="1:6" ht="37.5" x14ac:dyDescent="0.2">
      <c r="A42" s="92" t="s">
        <v>40</v>
      </c>
      <c r="B42" s="81"/>
      <c r="C42" s="81"/>
      <c r="D42" s="81"/>
      <c r="E42" s="77"/>
    </row>
    <row r="43" spans="1:6" ht="37.5" x14ac:dyDescent="0.2">
      <c r="A43" s="91" t="s">
        <v>41</v>
      </c>
      <c r="B43" s="79" t="s">
        <v>9</v>
      </c>
      <c r="C43" s="85">
        <v>32.9</v>
      </c>
      <c r="D43" s="85">
        <v>31.2</v>
      </c>
      <c r="E43" s="78">
        <f>C43/D43*100</f>
        <v>105.44871794871796</v>
      </c>
    </row>
    <row r="44" spans="1:6" ht="18.75" x14ac:dyDescent="0.2">
      <c r="A44" s="91" t="s">
        <v>38</v>
      </c>
      <c r="B44" s="79" t="s">
        <v>28</v>
      </c>
      <c r="C44" s="79">
        <v>84.4</v>
      </c>
      <c r="D44" s="85">
        <v>111.9</v>
      </c>
      <c r="E44" s="78">
        <f>C44/D44*100</f>
        <v>75.42448614834673</v>
      </c>
      <c r="F44" s="58"/>
    </row>
    <row r="45" spans="1:6" ht="56.25" x14ac:dyDescent="0.2">
      <c r="A45" s="92" t="s">
        <v>234</v>
      </c>
      <c r="B45" s="81"/>
      <c r="C45" s="81"/>
      <c r="D45" s="81"/>
      <c r="E45" s="81"/>
    </row>
    <row r="46" spans="1:6" ht="37.5" x14ac:dyDescent="0.2">
      <c r="A46" s="91" t="s">
        <v>41</v>
      </c>
      <c r="B46" s="79" t="s">
        <v>9</v>
      </c>
      <c r="C46" s="78">
        <v>0</v>
      </c>
      <c r="D46" s="78">
        <v>0</v>
      </c>
      <c r="E46" s="78" t="e">
        <f>C46/D46*100</f>
        <v>#DIV/0!</v>
      </c>
    </row>
    <row r="47" spans="1:6" ht="37.5" x14ac:dyDescent="0.2">
      <c r="A47" s="185" t="s">
        <v>42</v>
      </c>
      <c r="B47" s="93"/>
      <c r="C47" s="81"/>
      <c r="D47" s="81"/>
      <c r="E47" s="81"/>
    </row>
    <row r="48" spans="1:6" ht="21.75" customHeight="1" x14ac:dyDescent="0.2">
      <c r="A48" s="186" t="s">
        <v>236</v>
      </c>
      <c r="B48" s="79" t="s">
        <v>9</v>
      </c>
      <c r="C48" s="85">
        <v>34.4</v>
      </c>
      <c r="D48" s="85">
        <v>53.9</v>
      </c>
      <c r="E48" s="78">
        <f>C48/D48*100</f>
        <v>63.821892393320965</v>
      </c>
    </row>
    <row r="49" spans="1:6" ht="37.5" x14ac:dyDescent="0.2">
      <c r="A49" s="186" t="s">
        <v>237</v>
      </c>
      <c r="B49" s="79" t="s">
        <v>28</v>
      </c>
      <c r="C49" s="193">
        <v>107.4</v>
      </c>
      <c r="D49" s="85">
        <v>79</v>
      </c>
      <c r="E49" s="78">
        <f>C49/D49*100</f>
        <v>135.9493670886076</v>
      </c>
    </row>
    <row r="50" spans="1:6" ht="18.75" x14ac:dyDescent="0.2">
      <c r="A50" s="92" t="s">
        <v>44</v>
      </c>
      <c r="B50" s="93"/>
      <c r="C50" s="81"/>
      <c r="D50" s="81"/>
      <c r="E50" s="81"/>
    </row>
    <row r="51" spans="1:6" ht="18.75" x14ac:dyDescent="0.2">
      <c r="A51" s="94" t="s">
        <v>45</v>
      </c>
      <c r="B51" s="79" t="s">
        <v>9</v>
      </c>
      <c r="C51" s="79">
        <v>221.8</v>
      </c>
      <c r="D51" s="79">
        <v>124.2</v>
      </c>
      <c r="E51" s="78">
        <f>C51/D51*100</f>
        <v>178.58293075684381</v>
      </c>
    </row>
    <row r="52" spans="1:6" ht="18.75" x14ac:dyDescent="0.2">
      <c r="A52" s="186" t="s">
        <v>46</v>
      </c>
      <c r="B52" s="85" t="s">
        <v>47</v>
      </c>
      <c r="C52" s="193">
        <v>0</v>
      </c>
      <c r="D52" s="193">
        <v>792.7</v>
      </c>
      <c r="E52" s="78">
        <f>C52/D52*100</f>
        <v>0</v>
      </c>
    </row>
    <row r="53" spans="1:6" ht="18.75" x14ac:dyDescent="0.2">
      <c r="A53" s="94" t="s">
        <v>48</v>
      </c>
      <c r="B53" s="79" t="s">
        <v>47</v>
      </c>
      <c r="C53" s="194">
        <f>C52/C83/1000</f>
        <v>0</v>
      </c>
      <c r="D53" s="194">
        <f>D52/D83/1000</f>
        <v>3.2006298703920542E-2</v>
      </c>
      <c r="E53" s="78">
        <f>C53/D53*100</f>
        <v>0</v>
      </c>
    </row>
    <row r="54" spans="1:6" ht="18.75" x14ac:dyDescent="0.2">
      <c r="A54" s="92" t="s">
        <v>49</v>
      </c>
      <c r="B54" s="93"/>
      <c r="C54" s="81"/>
      <c r="D54" s="81"/>
      <c r="E54" s="81"/>
    </row>
    <row r="55" spans="1:6" ht="18.75" x14ac:dyDescent="0.2">
      <c r="A55" s="94" t="s">
        <v>50</v>
      </c>
      <c r="B55" s="79" t="s">
        <v>51</v>
      </c>
      <c r="C55" s="78">
        <v>118129</v>
      </c>
      <c r="D55" s="78">
        <v>170060.2</v>
      </c>
      <c r="E55" s="78">
        <f>C55/D55*100</f>
        <v>69.463048967365665</v>
      </c>
      <c r="F55" s="58"/>
    </row>
    <row r="56" spans="1:6" ht="19.5" customHeight="1" x14ac:dyDescent="0.2">
      <c r="A56" s="94" t="s">
        <v>52</v>
      </c>
      <c r="B56" s="79" t="s">
        <v>53</v>
      </c>
      <c r="C56" s="78">
        <v>0</v>
      </c>
      <c r="D56" s="78">
        <v>0</v>
      </c>
      <c r="E56" s="78" t="e">
        <f>C56/D56*100</f>
        <v>#DIV/0!</v>
      </c>
    </row>
    <row r="57" spans="1:6" ht="37.5" x14ac:dyDescent="0.2">
      <c r="A57" s="92" t="s">
        <v>54</v>
      </c>
      <c r="B57" s="93"/>
      <c r="C57" s="81"/>
      <c r="D57" s="81"/>
      <c r="E57" s="81"/>
    </row>
    <row r="58" spans="1:6" ht="18.75" x14ac:dyDescent="0.2">
      <c r="A58" s="94" t="s">
        <v>55</v>
      </c>
      <c r="B58" s="79" t="s">
        <v>9</v>
      </c>
      <c r="C58" s="85">
        <v>387</v>
      </c>
      <c r="D58" s="85">
        <v>394</v>
      </c>
      <c r="E58" s="78">
        <f>C58/D58*100</f>
        <v>98.223350253807112</v>
      </c>
    </row>
    <row r="59" spans="1:6" ht="18.75" x14ac:dyDescent="0.2">
      <c r="A59" s="94" t="s">
        <v>56</v>
      </c>
      <c r="B59" s="79" t="s">
        <v>28</v>
      </c>
      <c r="C59" s="85">
        <v>93.9</v>
      </c>
      <c r="D59" s="85">
        <v>103.8</v>
      </c>
      <c r="E59" s="78">
        <f>C59/D59*100</f>
        <v>90.462427745664755</v>
      </c>
      <c r="F59" s="58"/>
    </row>
    <row r="60" spans="1:6" ht="18.75" x14ac:dyDescent="0.2">
      <c r="A60" s="92" t="s">
        <v>57</v>
      </c>
      <c r="B60" s="93"/>
      <c r="C60" s="81"/>
      <c r="D60" s="81"/>
      <c r="E60" s="81"/>
    </row>
    <row r="61" spans="1:6" ht="22.5" customHeight="1" x14ac:dyDescent="0.2">
      <c r="A61" s="94" t="s">
        <v>235</v>
      </c>
      <c r="B61" s="79" t="s">
        <v>58</v>
      </c>
      <c r="C61" s="85">
        <v>76</v>
      </c>
      <c r="D61" s="85">
        <v>77</v>
      </c>
      <c r="E61" s="78">
        <f>C61/D61*100</f>
        <v>98.701298701298697</v>
      </c>
      <c r="F61" s="58"/>
    </row>
    <row r="62" spans="1:6" ht="37.5" x14ac:dyDescent="0.2">
      <c r="A62" s="94" t="s">
        <v>238</v>
      </c>
      <c r="B62" s="79" t="s">
        <v>28</v>
      </c>
      <c r="C62" s="79">
        <v>31.4</v>
      </c>
      <c r="D62" s="79">
        <v>23.8</v>
      </c>
      <c r="E62" s="78">
        <f>C62/D62*100</f>
        <v>131.9327731092437</v>
      </c>
      <c r="F62" s="58"/>
    </row>
    <row r="63" spans="1:6" ht="19.5" x14ac:dyDescent="0.2">
      <c r="A63" s="87" t="s">
        <v>59</v>
      </c>
      <c r="B63" s="82" t="s">
        <v>24</v>
      </c>
      <c r="C63" s="182">
        <v>1426725</v>
      </c>
      <c r="D63" s="83">
        <v>284580</v>
      </c>
      <c r="E63" s="78">
        <f>C63/D63*100</f>
        <v>501.3440860215054</v>
      </c>
    </row>
    <row r="64" spans="1:6" ht="18.75" x14ac:dyDescent="0.2">
      <c r="A64" s="81" t="s">
        <v>60</v>
      </c>
      <c r="B64" s="81" t="s">
        <v>24</v>
      </c>
      <c r="C64" s="77">
        <v>963764</v>
      </c>
      <c r="D64" s="77">
        <v>205002</v>
      </c>
      <c r="E64" s="78">
        <f>C64/D64*100</f>
        <v>470.12419391030329</v>
      </c>
    </row>
    <row r="65" spans="1:5" ht="18.75" customHeight="1" x14ac:dyDescent="0.2">
      <c r="A65" s="208" t="s">
        <v>61</v>
      </c>
      <c r="B65" s="208"/>
      <c r="C65" s="208"/>
      <c r="D65" s="208"/>
      <c r="E65" s="208"/>
    </row>
    <row r="66" spans="1:5" ht="78" x14ac:dyDescent="0.2">
      <c r="A66" s="87" t="s">
        <v>62</v>
      </c>
      <c r="B66" s="82" t="s">
        <v>63</v>
      </c>
      <c r="C66" s="83"/>
      <c r="D66" s="83"/>
      <c r="E66" s="78" t="e">
        <f>C66/D66*100</f>
        <v>#DIV/0!</v>
      </c>
    </row>
    <row r="67" spans="1:5" ht="19.5" x14ac:dyDescent="0.2">
      <c r="A67" s="95" t="s">
        <v>64</v>
      </c>
      <c r="B67" s="96"/>
      <c r="C67" s="83"/>
      <c r="D67" s="83"/>
      <c r="E67" s="82"/>
    </row>
    <row r="68" spans="1:5" ht="18.75" x14ac:dyDescent="0.2">
      <c r="A68" s="97" t="s">
        <v>65</v>
      </c>
      <c r="B68" s="81" t="s">
        <v>66</v>
      </c>
      <c r="C68" s="77"/>
      <c r="D68" s="77"/>
      <c r="E68" s="77" t="e">
        <f>C68/D68*100</f>
        <v>#DIV/0!</v>
      </c>
    </row>
    <row r="69" spans="1:5" ht="18.75" x14ac:dyDescent="0.2">
      <c r="A69" s="98" t="s">
        <v>67</v>
      </c>
      <c r="B69" s="81" t="s">
        <v>28</v>
      </c>
      <c r="C69" s="77"/>
      <c r="D69" s="77"/>
      <c r="E69" s="77" t="e">
        <f>C69/D69*100</f>
        <v>#DIV/0!</v>
      </c>
    </row>
    <row r="70" spans="1:5" ht="18.75" x14ac:dyDescent="0.2">
      <c r="A70" s="97" t="s">
        <v>68</v>
      </c>
      <c r="B70" s="81" t="s">
        <v>66</v>
      </c>
      <c r="C70" s="77"/>
      <c r="D70" s="77"/>
      <c r="E70" s="77" t="e">
        <f>C70/D70*100</f>
        <v>#DIV/0!</v>
      </c>
    </row>
    <row r="71" spans="1:5" ht="21" customHeight="1" x14ac:dyDescent="0.2">
      <c r="A71" s="97" t="s">
        <v>272</v>
      </c>
      <c r="B71" s="81" t="s">
        <v>28</v>
      </c>
      <c r="C71" s="77"/>
      <c r="D71" s="77"/>
      <c r="E71" s="77" t="e">
        <f>C71/D71*100</f>
        <v>#DIV/0!</v>
      </c>
    </row>
    <row r="72" spans="1:5" ht="19.5" x14ac:dyDescent="0.2">
      <c r="A72" s="95" t="s">
        <v>69</v>
      </c>
      <c r="B72" s="81"/>
      <c r="C72" s="77"/>
      <c r="D72" s="77"/>
      <c r="E72" s="81"/>
    </row>
    <row r="73" spans="1:5" ht="18.75" x14ac:dyDescent="0.2">
      <c r="A73" s="97" t="s">
        <v>70</v>
      </c>
      <c r="B73" s="81" t="s">
        <v>66</v>
      </c>
      <c r="C73" s="77"/>
      <c r="D73" s="77"/>
      <c r="E73" s="77" t="e">
        <f t="shared" ref="E73:E81" si="1">C73/D73*100</f>
        <v>#DIV/0!</v>
      </c>
    </row>
    <row r="74" spans="1:5" ht="18.75" x14ac:dyDescent="0.2">
      <c r="A74" s="98" t="s">
        <v>67</v>
      </c>
      <c r="B74" s="81" t="s">
        <v>28</v>
      </c>
      <c r="C74" s="77"/>
      <c r="D74" s="77"/>
      <c r="E74" s="77" t="e">
        <f t="shared" si="1"/>
        <v>#DIV/0!</v>
      </c>
    </row>
    <row r="75" spans="1:5" ht="18.75" x14ac:dyDescent="0.2">
      <c r="A75" s="97" t="s">
        <v>71</v>
      </c>
      <c r="B75" s="81" t="s">
        <v>66</v>
      </c>
      <c r="C75" s="77"/>
      <c r="D75" s="77"/>
      <c r="E75" s="77" t="e">
        <f t="shared" si="1"/>
        <v>#DIV/0!</v>
      </c>
    </row>
    <row r="76" spans="1:5" ht="18.75" x14ac:dyDescent="0.2">
      <c r="A76" s="98" t="s">
        <v>67</v>
      </c>
      <c r="B76" s="81" t="s">
        <v>28</v>
      </c>
      <c r="C76" s="77"/>
      <c r="D76" s="77"/>
      <c r="E76" s="77" t="e">
        <f t="shared" si="1"/>
        <v>#DIV/0!</v>
      </c>
    </row>
    <row r="77" spans="1:5" ht="18.75" x14ac:dyDescent="0.2">
      <c r="A77" s="97" t="s">
        <v>72</v>
      </c>
      <c r="B77" s="81" t="s">
        <v>66</v>
      </c>
      <c r="C77" s="77"/>
      <c r="D77" s="77"/>
      <c r="E77" s="77" t="e">
        <f t="shared" si="1"/>
        <v>#DIV/0!</v>
      </c>
    </row>
    <row r="78" spans="1:5" ht="18.75" x14ac:dyDescent="0.2">
      <c r="A78" s="98" t="s">
        <v>67</v>
      </c>
      <c r="B78" s="81" t="s">
        <v>28</v>
      </c>
      <c r="C78" s="77"/>
      <c r="D78" s="77"/>
      <c r="E78" s="77" t="e">
        <f t="shared" si="1"/>
        <v>#DIV/0!</v>
      </c>
    </row>
    <row r="79" spans="1:5" ht="42.75" customHeight="1" x14ac:dyDescent="0.2">
      <c r="A79" s="95" t="s">
        <v>73</v>
      </c>
      <c r="B79" s="82" t="s">
        <v>63</v>
      </c>
      <c r="C79" s="83"/>
      <c r="D79" s="83"/>
      <c r="E79" s="83" t="e">
        <f t="shared" si="1"/>
        <v>#DIV/0!</v>
      </c>
    </row>
    <row r="80" spans="1:5" ht="39" x14ac:dyDescent="0.2">
      <c r="A80" s="87" t="s">
        <v>74</v>
      </c>
      <c r="B80" s="82" t="s">
        <v>28</v>
      </c>
      <c r="C80" s="83"/>
      <c r="D80" s="83"/>
      <c r="E80" s="83" t="e">
        <f t="shared" si="1"/>
        <v>#DIV/0!</v>
      </c>
    </row>
    <row r="81" spans="1:5" ht="39" x14ac:dyDescent="0.2">
      <c r="A81" s="87" t="s">
        <v>75</v>
      </c>
      <c r="B81" s="82" t="s">
        <v>28</v>
      </c>
      <c r="C81" s="83"/>
      <c r="D81" s="83"/>
      <c r="E81" s="83" t="e">
        <f t="shared" si="1"/>
        <v>#DIV/0!</v>
      </c>
    </row>
    <row r="82" spans="1:5" ht="18.75" customHeight="1" x14ac:dyDescent="0.2">
      <c r="A82" s="208" t="s">
        <v>76</v>
      </c>
      <c r="B82" s="208"/>
      <c r="C82" s="208"/>
      <c r="D82" s="208"/>
      <c r="E82" s="208"/>
    </row>
    <row r="83" spans="1:5" ht="19.5" x14ac:dyDescent="0.2">
      <c r="A83" s="99" t="s">
        <v>77</v>
      </c>
      <c r="B83" s="82" t="s">
        <v>78</v>
      </c>
      <c r="C83" s="84">
        <v>24.454999999999998</v>
      </c>
      <c r="D83" s="84">
        <v>24.766999999999999</v>
      </c>
      <c r="E83" s="83">
        <f t="shared" ref="E83:E103" si="2">C83/D83*100</f>
        <v>98.74025921589211</v>
      </c>
    </row>
    <row r="84" spans="1:5" ht="19.5" x14ac:dyDescent="0.2">
      <c r="A84" s="87" t="s">
        <v>79</v>
      </c>
      <c r="B84" s="82" t="s">
        <v>66</v>
      </c>
      <c r="C84" s="84"/>
      <c r="D84" s="84"/>
      <c r="E84" s="83" t="e">
        <f t="shared" si="2"/>
        <v>#DIV/0!</v>
      </c>
    </row>
    <row r="85" spans="1:5" ht="18.75" x14ac:dyDescent="0.2">
      <c r="A85" s="89" t="s">
        <v>80</v>
      </c>
      <c r="B85" s="81" t="s">
        <v>66</v>
      </c>
      <c r="C85" s="80"/>
      <c r="D85" s="80"/>
      <c r="E85" s="78" t="e">
        <f t="shared" si="2"/>
        <v>#DIV/0!</v>
      </c>
    </row>
    <row r="86" spans="1:5" ht="19.5" x14ac:dyDescent="0.2">
      <c r="A86" s="87" t="s">
        <v>81</v>
      </c>
      <c r="B86" s="82" t="s">
        <v>66</v>
      </c>
      <c r="C86" s="84"/>
      <c r="D86" s="84"/>
      <c r="E86" s="83" t="e">
        <f t="shared" si="2"/>
        <v>#DIV/0!</v>
      </c>
    </row>
    <row r="87" spans="1:5" ht="19.5" x14ac:dyDescent="0.2">
      <c r="A87" s="87" t="s">
        <v>82</v>
      </c>
      <c r="B87" s="82" t="s">
        <v>66</v>
      </c>
      <c r="C87" s="84"/>
      <c r="D87" s="84"/>
      <c r="E87" s="83" t="e">
        <f t="shared" si="2"/>
        <v>#DIV/0!</v>
      </c>
    </row>
    <row r="88" spans="1:5" ht="18.75" x14ac:dyDescent="0.2">
      <c r="A88" s="89" t="s">
        <v>83</v>
      </c>
      <c r="B88" s="81" t="s">
        <v>66</v>
      </c>
      <c r="C88" s="80"/>
      <c r="D88" s="80"/>
      <c r="E88" s="78" t="e">
        <f t="shared" si="2"/>
        <v>#DIV/0!</v>
      </c>
    </row>
    <row r="89" spans="1:5" ht="58.5" x14ac:dyDescent="0.2">
      <c r="A89" s="87" t="s">
        <v>84</v>
      </c>
      <c r="B89" s="82" t="s">
        <v>28</v>
      </c>
      <c r="C89" s="83">
        <f>C90+C94+C95+C96+C98+C99+C100+C102</f>
        <v>0</v>
      </c>
      <c r="D89" s="83">
        <f>D90+D94+D95+D96+D98+D99+D100+D102</f>
        <v>0</v>
      </c>
      <c r="E89" s="83" t="e">
        <f t="shared" si="2"/>
        <v>#DIV/0!</v>
      </c>
    </row>
    <row r="90" spans="1:5" ht="37.5" x14ac:dyDescent="0.2">
      <c r="A90" s="89" t="s">
        <v>85</v>
      </c>
      <c r="B90" s="81" t="s">
        <v>28</v>
      </c>
      <c r="C90" s="77"/>
      <c r="D90" s="77"/>
      <c r="E90" s="77" t="e">
        <f t="shared" si="2"/>
        <v>#DIV/0!</v>
      </c>
    </row>
    <row r="91" spans="1:5" ht="37.5" x14ac:dyDescent="0.2">
      <c r="A91" s="89" t="s">
        <v>12</v>
      </c>
      <c r="B91" s="81" t="s">
        <v>28</v>
      </c>
      <c r="C91" s="77"/>
      <c r="D91" s="77"/>
      <c r="E91" s="77" t="e">
        <f t="shared" si="2"/>
        <v>#DIV/0!</v>
      </c>
    </row>
    <row r="92" spans="1:5" ht="18.75" x14ac:dyDescent="0.2">
      <c r="A92" s="89" t="s">
        <v>13</v>
      </c>
      <c r="B92" s="81" t="s">
        <v>28</v>
      </c>
      <c r="C92" s="77"/>
      <c r="D92" s="77"/>
      <c r="E92" s="77" t="e">
        <f t="shared" si="2"/>
        <v>#DIV/0!</v>
      </c>
    </row>
    <row r="93" spans="1:5" ht="18.75" x14ac:dyDescent="0.2">
      <c r="A93" s="89" t="s">
        <v>14</v>
      </c>
      <c r="B93" s="81" t="s">
        <v>28</v>
      </c>
      <c r="C93" s="77"/>
      <c r="D93" s="77"/>
      <c r="E93" s="77" t="e">
        <f t="shared" si="2"/>
        <v>#DIV/0!</v>
      </c>
    </row>
    <row r="94" spans="1:5" ht="18.75" x14ac:dyDescent="0.2">
      <c r="A94" s="89" t="s">
        <v>15</v>
      </c>
      <c r="B94" s="81" t="s">
        <v>28</v>
      </c>
      <c r="C94" s="77"/>
      <c r="D94" s="77"/>
      <c r="E94" s="77" t="e">
        <f t="shared" si="2"/>
        <v>#DIV/0!</v>
      </c>
    </row>
    <row r="95" spans="1:5" ht="18.75" x14ac:dyDescent="0.2">
      <c r="A95" s="89" t="s">
        <v>16</v>
      </c>
      <c r="B95" s="81" t="s">
        <v>28</v>
      </c>
      <c r="C95" s="77"/>
      <c r="D95" s="77"/>
      <c r="E95" s="77" t="e">
        <f t="shared" si="2"/>
        <v>#DIV/0!</v>
      </c>
    </row>
    <row r="96" spans="1:5" ht="37.5" x14ac:dyDescent="0.2">
      <c r="A96" s="89" t="s">
        <v>17</v>
      </c>
      <c r="B96" s="81" t="s">
        <v>28</v>
      </c>
      <c r="C96" s="77"/>
      <c r="D96" s="77"/>
      <c r="E96" s="77" t="e">
        <f t="shared" si="2"/>
        <v>#DIV/0!</v>
      </c>
    </row>
    <row r="97" spans="1:5" ht="59.25" customHeight="1" x14ac:dyDescent="0.2">
      <c r="A97" s="89" t="s">
        <v>18</v>
      </c>
      <c r="B97" s="81" t="s">
        <v>28</v>
      </c>
      <c r="C97" s="77"/>
      <c r="D97" s="77"/>
      <c r="E97" s="77" t="e">
        <f t="shared" si="2"/>
        <v>#DIV/0!</v>
      </c>
    </row>
    <row r="98" spans="1:5" ht="18.75" x14ac:dyDescent="0.2">
      <c r="A98" s="89" t="s">
        <v>258</v>
      </c>
      <c r="B98" s="81" t="s">
        <v>28</v>
      </c>
      <c r="C98" s="77"/>
      <c r="D98" s="77"/>
      <c r="E98" s="77" t="e">
        <f t="shared" si="2"/>
        <v>#DIV/0!</v>
      </c>
    </row>
    <row r="99" spans="1:5" ht="37.5" x14ac:dyDescent="0.2">
      <c r="A99" s="89" t="s">
        <v>54</v>
      </c>
      <c r="B99" s="81" t="s">
        <v>28</v>
      </c>
      <c r="C99" s="77"/>
      <c r="D99" s="77"/>
      <c r="E99" s="77" t="e">
        <f t="shared" si="2"/>
        <v>#DIV/0!</v>
      </c>
    </row>
    <row r="100" spans="1:5" ht="18.75" x14ac:dyDescent="0.2">
      <c r="A100" s="89" t="s">
        <v>20</v>
      </c>
      <c r="B100" s="81" t="s">
        <v>28</v>
      </c>
      <c r="C100" s="77"/>
      <c r="D100" s="77"/>
      <c r="E100" s="77" t="e">
        <f t="shared" si="2"/>
        <v>#DIV/0!</v>
      </c>
    </row>
    <row r="101" spans="1:5" ht="18.75" x14ac:dyDescent="0.2">
      <c r="A101" s="89" t="s">
        <v>21</v>
      </c>
      <c r="B101" s="81" t="s">
        <v>28</v>
      </c>
      <c r="C101" s="77"/>
      <c r="D101" s="77"/>
      <c r="E101" s="77" t="e">
        <f t="shared" si="2"/>
        <v>#DIV/0!</v>
      </c>
    </row>
    <row r="102" spans="1:5" ht="18.75" x14ac:dyDescent="0.2">
      <c r="A102" s="89" t="s">
        <v>22</v>
      </c>
      <c r="B102" s="81" t="s">
        <v>28</v>
      </c>
      <c r="C102" s="77"/>
      <c r="D102" s="77"/>
      <c r="E102" s="77" t="e">
        <f t="shared" si="2"/>
        <v>#DIV/0!</v>
      </c>
    </row>
    <row r="103" spans="1:5" ht="75" x14ac:dyDescent="0.2">
      <c r="A103" s="97" t="s">
        <v>86</v>
      </c>
      <c r="B103" s="81" t="s">
        <v>28</v>
      </c>
      <c r="C103" s="195"/>
      <c r="D103" s="195"/>
      <c r="E103" s="77" t="e">
        <f t="shared" si="2"/>
        <v>#DIV/0!</v>
      </c>
    </row>
    <row r="104" spans="1:5" ht="18.75" customHeight="1" x14ac:dyDescent="0.2">
      <c r="A104" s="208" t="s">
        <v>87</v>
      </c>
      <c r="B104" s="208"/>
      <c r="C104" s="208"/>
      <c r="D104" s="208"/>
      <c r="E104" s="208"/>
    </row>
    <row r="105" spans="1:5" ht="19.5" x14ac:dyDescent="0.2">
      <c r="A105" s="87" t="s">
        <v>88</v>
      </c>
      <c r="B105" s="82" t="s">
        <v>78</v>
      </c>
      <c r="C105" s="84">
        <f>SUM(C111:C123)+C107</f>
        <v>4.5030000000000001</v>
      </c>
      <c r="D105" s="84">
        <f>SUM(D111:D123)+D107</f>
        <v>4.6569999999999991</v>
      </c>
      <c r="E105" s="83">
        <f>C105/D105*100</f>
        <v>96.693150096628756</v>
      </c>
    </row>
    <row r="106" spans="1:5" ht="19.5" x14ac:dyDescent="0.2">
      <c r="A106" s="87" t="s">
        <v>89</v>
      </c>
      <c r="B106" s="82"/>
      <c r="C106" s="84"/>
      <c r="D106" s="84"/>
      <c r="E106" s="83"/>
    </row>
    <row r="107" spans="1:5" ht="37.5" x14ac:dyDescent="0.2">
      <c r="A107" s="89" t="s">
        <v>90</v>
      </c>
      <c r="B107" s="81" t="s">
        <v>78</v>
      </c>
      <c r="C107" s="184">
        <f>SUM(C108:C110)</f>
        <v>0.16800000000000001</v>
      </c>
      <c r="D107" s="80">
        <f>SUM(D108:D110)</f>
        <v>0.193</v>
      </c>
      <c r="E107" s="77">
        <f t="shared" ref="E107:E124" si="3">C107/D107*100</f>
        <v>87.046632124352328</v>
      </c>
    </row>
    <row r="108" spans="1:5" ht="37.5" x14ac:dyDescent="0.2">
      <c r="A108" s="89" t="s">
        <v>12</v>
      </c>
      <c r="B108" s="81" t="s">
        <v>78</v>
      </c>
      <c r="C108" s="184">
        <v>0.161</v>
      </c>
      <c r="D108" s="184">
        <v>0.187</v>
      </c>
      <c r="E108" s="77">
        <f t="shared" si="3"/>
        <v>86.096256684491976</v>
      </c>
    </row>
    <row r="109" spans="1:5" ht="18.75" x14ac:dyDescent="0.2">
      <c r="A109" s="89" t="s">
        <v>13</v>
      </c>
      <c r="B109" s="81" t="s">
        <v>78</v>
      </c>
      <c r="C109" s="80">
        <v>7.0000000000000001E-3</v>
      </c>
      <c r="D109" s="80">
        <v>6.0000000000000001E-3</v>
      </c>
      <c r="E109" s="77">
        <f t="shared" si="3"/>
        <v>116.66666666666667</v>
      </c>
    </row>
    <row r="110" spans="1:5" ht="18.75" x14ac:dyDescent="0.2">
      <c r="A110" s="89" t="s">
        <v>14</v>
      </c>
      <c r="B110" s="81" t="s">
        <v>78</v>
      </c>
      <c r="C110" s="80">
        <v>0</v>
      </c>
      <c r="D110" s="80">
        <v>0</v>
      </c>
      <c r="E110" s="77" t="e">
        <f t="shared" si="3"/>
        <v>#DIV/0!</v>
      </c>
    </row>
    <row r="111" spans="1:5" ht="18.75" x14ac:dyDescent="0.2">
      <c r="A111" s="89" t="s">
        <v>15</v>
      </c>
      <c r="B111" s="81" t="s">
        <v>78</v>
      </c>
      <c r="C111" s="80">
        <v>1.823</v>
      </c>
      <c r="D111" s="80">
        <v>1.9470000000000001</v>
      </c>
      <c r="E111" s="77">
        <f t="shared" si="3"/>
        <v>93.631227529532609</v>
      </c>
    </row>
    <row r="112" spans="1:5" ht="18.75" x14ac:dyDescent="0.2">
      <c r="A112" s="89" t="s">
        <v>16</v>
      </c>
      <c r="B112" s="81" t="s">
        <v>78</v>
      </c>
      <c r="C112" s="80">
        <v>0</v>
      </c>
      <c r="D112" s="80">
        <v>8.9999999999999993E-3</v>
      </c>
      <c r="E112" s="77">
        <f t="shared" si="3"/>
        <v>0</v>
      </c>
    </row>
    <row r="113" spans="1:6" ht="40.5" customHeight="1" x14ac:dyDescent="0.2">
      <c r="A113" s="89" t="s">
        <v>17</v>
      </c>
      <c r="B113" s="81" t="s">
        <v>78</v>
      </c>
      <c r="C113" s="80">
        <v>0.21</v>
      </c>
      <c r="D113" s="80">
        <v>0.20599999999999999</v>
      </c>
      <c r="E113" s="77">
        <f t="shared" si="3"/>
        <v>101.94174757281553</v>
      </c>
    </row>
    <row r="114" spans="1:6" ht="57.75" customHeight="1" x14ac:dyDescent="0.2">
      <c r="A114" s="89" t="s">
        <v>18</v>
      </c>
      <c r="B114" s="81" t="s">
        <v>78</v>
      </c>
      <c r="C114" s="80">
        <v>0</v>
      </c>
      <c r="D114" s="80">
        <v>0</v>
      </c>
      <c r="E114" s="77" t="e">
        <f t="shared" si="3"/>
        <v>#DIV/0!</v>
      </c>
    </row>
    <row r="115" spans="1:6" ht="18.75" x14ac:dyDescent="0.2">
      <c r="A115" s="89" t="s">
        <v>258</v>
      </c>
      <c r="B115" s="81" t="s">
        <v>78</v>
      </c>
      <c r="C115" s="80">
        <v>0.17699999999999999</v>
      </c>
      <c r="D115" s="80">
        <v>0.161</v>
      </c>
      <c r="E115" s="77">
        <f t="shared" si="3"/>
        <v>109.93788819875776</v>
      </c>
    </row>
    <row r="116" spans="1:6" ht="37.5" x14ac:dyDescent="0.2">
      <c r="A116" s="89" t="s">
        <v>54</v>
      </c>
      <c r="B116" s="81" t="s">
        <v>78</v>
      </c>
      <c r="C116" s="80">
        <v>0.03</v>
      </c>
      <c r="D116" s="80">
        <v>3.5000000000000003E-2</v>
      </c>
      <c r="E116" s="77">
        <f t="shared" si="3"/>
        <v>85.714285714285694</v>
      </c>
    </row>
    <row r="117" spans="1:6" ht="18.75" x14ac:dyDescent="0.2">
      <c r="A117" s="89" t="s">
        <v>20</v>
      </c>
      <c r="B117" s="81" t="s">
        <v>78</v>
      </c>
      <c r="C117" s="80">
        <v>0</v>
      </c>
      <c r="D117" s="80">
        <v>0</v>
      </c>
      <c r="E117" s="77" t="e">
        <f t="shared" si="3"/>
        <v>#DIV/0!</v>
      </c>
    </row>
    <row r="118" spans="1:6" ht="18.75" x14ac:dyDescent="0.2">
      <c r="A118" s="89" t="s">
        <v>21</v>
      </c>
      <c r="B118" s="81" t="s">
        <v>78</v>
      </c>
      <c r="C118" s="80">
        <v>0</v>
      </c>
      <c r="D118" s="80">
        <v>0</v>
      </c>
      <c r="E118" s="77" t="e">
        <f t="shared" si="3"/>
        <v>#DIV/0!</v>
      </c>
    </row>
    <row r="119" spans="1:6" ht="37.5" x14ac:dyDescent="0.2">
      <c r="A119" s="89" t="s">
        <v>91</v>
      </c>
      <c r="B119" s="81" t="s">
        <v>78</v>
      </c>
      <c r="C119" s="80">
        <v>0.32400000000000001</v>
      </c>
      <c r="D119" s="80">
        <v>0.315</v>
      </c>
      <c r="E119" s="77">
        <f t="shared" si="3"/>
        <v>102.85714285714288</v>
      </c>
    </row>
    <row r="120" spans="1:6" ht="18.75" x14ac:dyDescent="0.2">
      <c r="A120" s="89" t="s">
        <v>92</v>
      </c>
      <c r="B120" s="81" t="s">
        <v>78</v>
      </c>
      <c r="C120" s="80">
        <v>1.3049999999999999</v>
      </c>
      <c r="D120" s="80">
        <v>1.329</v>
      </c>
      <c r="E120" s="77">
        <f t="shared" si="3"/>
        <v>98.194130925507892</v>
      </c>
    </row>
    <row r="121" spans="1:6" ht="18.75" x14ac:dyDescent="0.2">
      <c r="A121" s="89" t="s">
        <v>93</v>
      </c>
      <c r="B121" s="81" t="s">
        <v>78</v>
      </c>
      <c r="C121" s="80">
        <v>0.23</v>
      </c>
      <c r="D121" s="80">
        <v>0.23400000000000001</v>
      </c>
      <c r="E121" s="77">
        <f t="shared" si="3"/>
        <v>98.290598290598282</v>
      </c>
    </row>
    <row r="122" spans="1:6" ht="18.75" x14ac:dyDescent="0.2">
      <c r="A122" s="89" t="s">
        <v>243</v>
      </c>
      <c r="B122" s="81" t="s">
        <v>78</v>
      </c>
      <c r="C122" s="80">
        <v>0.16200000000000001</v>
      </c>
      <c r="D122" s="80">
        <v>0.152</v>
      </c>
      <c r="E122" s="77">
        <f t="shared" si="3"/>
        <v>106.57894736842107</v>
      </c>
    </row>
    <row r="123" spans="1:6" ht="18.75" x14ac:dyDescent="0.2">
      <c r="A123" s="89" t="s">
        <v>273</v>
      </c>
      <c r="B123" s="81" t="s">
        <v>78</v>
      </c>
      <c r="C123" s="184">
        <v>7.3999999999999996E-2</v>
      </c>
      <c r="D123" s="184">
        <v>7.5999999999999998E-2</v>
      </c>
      <c r="E123" s="77">
        <f t="shared" si="3"/>
        <v>97.368421052631575</v>
      </c>
    </row>
    <row r="124" spans="1:6" ht="78" customHeight="1" x14ac:dyDescent="0.2">
      <c r="A124" s="94" t="s">
        <v>240</v>
      </c>
      <c r="B124" s="79" t="s">
        <v>78</v>
      </c>
      <c r="C124" s="192">
        <f>C126+C128+C129+C130</f>
        <v>1.8620000000000001</v>
      </c>
      <c r="D124" s="192">
        <f>D126+D128+D129+D130</f>
        <v>1.855</v>
      </c>
      <c r="E124" s="78">
        <f t="shared" si="3"/>
        <v>100.37735849056604</v>
      </c>
      <c r="F124" s="181"/>
    </row>
    <row r="125" spans="1:6" ht="18.75" x14ac:dyDescent="0.2">
      <c r="A125" s="88" t="s">
        <v>94</v>
      </c>
      <c r="B125" s="81"/>
      <c r="C125" s="81"/>
      <c r="D125" s="81"/>
      <c r="E125" s="77"/>
    </row>
    <row r="126" spans="1:6" ht="37.5" x14ac:dyDescent="0.2">
      <c r="A126" s="89" t="s">
        <v>95</v>
      </c>
      <c r="B126" s="81" t="s">
        <v>78</v>
      </c>
      <c r="C126" s="80">
        <v>0.16200000000000001</v>
      </c>
      <c r="D126" s="80">
        <v>0.152</v>
      </c>
      <c r="E126" s="77">
        <f t="shared" ref="E126:E133" si="4">C126/D126*100</f>
        <v>106.57894736842107</v>
      </c>
    </row>
    <row r="127" spans="1:6" ht="18.75" x14ac:dyDescent="0.2">
      <c r="A127" s="89" t="s">
        <v>96</v>
      </c>
      <c r="B127" s="81" t="s">
        <v>78</v>
      </c>
      <c r="C127" s="184">
        <v>5.0000000000000001E-3</v>
      </c>
      <c r="D127" s="184">
        <v>5.0000000000000001E-3</v>
      </c>
      <c r="E127" s="77">
        <f t="shared" si="4"/>
        <v>100</v>
      </c>
    </row>
    <row r="128" spans="1:6" ht="18.75" x14ac:dyDescent="0.2">
      <c r="A128" s="89" t="s">
        <v>92</v>
      </c>
      <c r="B128" s="81" t="s">
        <v>78</v>
      </c>
      <c r="C128" s="80">
        <v>1.1950000000000001</v>
      </c>
      <c r="D128" s="80">
        <v>1.2110000000000001</v>
      </c>
      <c r="E128" s="77">
        <f t="shared" si="4"/>
        <v>98.678777869529313</v>
      </c>
    </row>
    <row r="129" spans="1:8" ht="18.75" x14ac:dyDescent="0.2">
      <c r="A129" s="89" t="s">
        <v>97</v>
      </c>
      <c r="B129" s="81" t="s">
        <v>66</v>
      </c>
      <c r="C129" s="80">
        <v>0.32400000000000001</v>
      </c>
      <c r="D129" s="80">
        <v>0.315</v>
      </c>
      <c r="E129" s="77">
        <f t="shared" si="4"/>
        <v>102.85714285714288</v>
      </c>
    </row>
    <row r="130" spans="1:8" ht="18.75" x14ac:dyDescent="0.2">
      <c r="A130" s="89" t="s">
        <v>22</v>
      </c>
      <c r="B130" s="81"/>
      <c r="C130" s="80">
        <v>0.18099999999999999</v>
      </c>
      <c r="D130" s="80">
        <v>0.17699999999999999</v>
      </c>
      <c r="E130" s="77">
        <f t="shared" si="4"/>
        <v>102.25988700564972</v>
      </c>
    </row>
    <row r="131" spans="1:8" ht="39" x14ac:dyDescent="0.2">
      <c r="A131" s="95" t="s">
        <v>256</v>
      </c>
      <c r="B131" s="82" t="s">
        <v>28</v>
      </c>
      <c r="C131" s="182">
        <v>3.8</v>
      </c>
      <c r="D131" s="182">
        <v>3.9</v>
      </c>
      <c r="E131" s="83">
        <f t="shared" si="4"/>
        <v>97.435897435897431</v>
      </c>
      <c r="F131" s="203"/>
      <c r="G131" s="204"/>
      <c r="H131" s="204"/>
    </row>
    <row r="132" spans="1:8" ht="19.5" x14ac:dyDescent="0.25">
      <c r="A132" s="87" t="s">
        <v>98</v>
      </c>
      <c r="B132" s="82" t="s">
        <v>99</v>
      </c>
      <c r="C132" s="183">
        <f>(C158+C159)/C105/12*1000</f>
        <v>23545.41416833222</v>
      </c>
      <c r="D132" s="183">
        <f>(D158+D159)/D105/12*1000</f>
        <v>20911.173144370485</v>
      </c>
      <c r="E132" s="83">
        <f t="shared" si="4"/>
        <v>112.59728952448036</v>
      </c>
      <c r="F132" s="179"/>
    </row>
    <row r="133" spans="1:8" ht="39" x14ac:dyDescent="0.2">
      <c r="A133" s="87" t="s">
        <v>100</v>
      </c>
      <c r="B133" s="82" t="s">
        <v>99</v>
      </c>
      <c r="C133" s="183">
        <f>C159/C105/12*1000</f>
        <v>22931.008956991634</v>
      </c>
      <c r="D133" s="183">
        <f>D159/D105/12*1000</f>
        <v>20386.872807959346</v>
      </c>
      <c r="E133" s="83">
        <f t="shared" si="4"/>
        <v>112.47928592578955</v>
      </c>
    </row>
    <row r="134" spans="1:8" ht="19.5" x14ac:dyDescent="0.2">
      <c r="A134" s="87" t="s">
        <v>89</v>
      </c>
      <c r="B134" s="81"/>
      <c r="C134" s="98"/>
      <c r="D134" s="81"/>
      <c r="E134" s="77"/>
    </row>
    <row r="135" spans="1:8" ht="37.5" x14ac:dyDescent="0.2">
      <c r="A135" s="89" t="s">
        <v>90</v>
      </c>
      <c r="B135" s="81" t="s">
        <v>99</v>
      </c>
      <c r="C135" s="98">
        <v>23613</v>
      </c>
      <c r="D135" s="98">
        <v>18838</v>
      </c>
      <c r="E135" s="77">
        <f t="shared" ref="E135:E152" si="5">C135/D135*100</f>
        <v>125.34770145450685</v>
      </c>
    </row>
    <row r="136" spans="1:8" ht="37.5" x14ac:dyDescent="0.2">
      <c r="A136" s="97" t="s">
        <v>12</v>
      </c>
      <c r="B136" s="81" t="s">
        <v>99</v>
      </c>
      <c r="C136" s="98">
        <v>23734</v>
      </c>
      <c r="D136" s="98">
        <v>19745</v>
      </c>
      <c r="E136" s="77">
        <f t="shared" si="5"/>
        <v>120.20258293238794</v>
      </c>
    </row>
    <row r="137" spans="1:8" ht="18.75" x14ac:dyDescent="0.2">
      <c r="A137" s="89" t="s">
        <v>13</v>
      </c>
      <c r="B137" s="81" t="s">
        <v>99</v>
      </c>
      <c r="C137" s="81">
        <v>20819</v>
      </c>
      <c r="D137" s="81">
        <v>22739</v>
      </c>
      <c r="E137" s="77">
        <f t="shared" si="5"/>
        <v>91.556356919829369</v>
      </c>
    </row>
    <row r="138" spans="1:8" ht="18.75" x14ac:dyDescent="0.2">
      <c r="A138" s="89" t="s">
        <v>14</v>
      </c>
      <c r="B138" s="81" t="s">
        <v>99</v>
      </c>
      <c r="C138" s="81">
        <v>0</v>
      </c>
      <c r="D138" s="81">
        <v>0</v>
      </c>
      <c r="E138" s="77" t="e">
        <f t="shared" si="5"/>
        <v>#DIV/0!</v>
      </c>
    </row>
    <row r="139" spans="1:8" ht="18.75" x14ac:dyDescent="0.2">
      <c r="A139" s="89" t="s">
        <v>15</v>
      </c>
      <c r="B139" s="81" t="s">
        <v>99</v>
      </c>
      <c r="C139" s="81">
        <v>56774</v>
      </c>
      <c r="D139" s="81">
        <v>50654</v>
      </c>
      <c r="E139" s="77">
        <f t="shared" si="5"/>
        <v>112.08196786038616</v>
      </c>
    </row>
    <row r="140" spans="1:8" ht="18.75" x14ac:dyDescent="0.2">
      <c r="A140" s="89" t="s">
        <v>16</v>
      </c>
      <c r="B140" s="81" t="s">
        <v>99</v>
      </c>
      <c r="C140" s="81">
        <v>0</v>
      </c>
      <c r="D140" s="81">
        <v>14228</v>
      </c>
      <c r="E140" s="77">
        <f t="shared" si="5"/>
        <v>0</v>
      </c>
    </row>
    <row r="141" spans="1:8" ht="37.5" x14ac:dyDescent="0.2">
      <c r="A141" s="89" t="s">
        <v>17</v>
      </c>
      <c r="B141" s="81" t="s">
        <v>99</v>
      </c>
      <c r="C141" s="81">
        <v>26709</v>
      </c>
      <c r="D141" s="81">
        <v>25946</v>
      </c>
      <c r="E141" s="77">
        <f t="shared" si="5"/>
        <v>102.94072304016034</v>
      </c>
    </row>
    <row r="142" spans="1:8" ht="59.25" customHeight="1" x14ac:dyDescent="0.2">
      <c r="A142" s="89" t="s">
        <v>18</v>
      </c>
      <c r="B142" s="81" t="s">
        <v>99</v>
      </c>
      <c r="C142" s="81">
        <v>0</v>
      </c>
      <c r="D142" s="81">
        <v>0</v>
      </c>
      <c r="E142" s="77" t="e">
        <f t="shared" si="5"/>
        <v>#DIV/0!</v>
      </c>
    </row>
    <row r="143" spans="1:8" ht="18.75" x14ac:dyDescent="0.2">
      <c r="A143" s="89" t="s">
        <v>258</v>
      </c>
      <c r="B143" s="81" t="s">
        <v>99</v>
      </c>
      <c r="C143" s="81">
        <v>43239</v>
      </c>
      <c r="D143" s="81">
        <v>35872</v>
      </c>
      <c r="E143" s="77">
        <f t="shared" si="5"/>
        <v>120.53690900981266</v>
      </c>
    </row>
    <row r="144" spans="1:8" ht="37.5" x14ac:dyDescent="0.2">
      <c r="A144" s="89" t="s">
        <v>54</v>
      </c>
      <c r="B144" s="81" t="s">
        <v>99</v>
      </c>
      <c r="C144" s="81">
        <v>11642</v>
      </c>
      <c r="D144" s="81">
        <v>15130</v>
      </c>
      <c r="E144" s="77">
        <f t="shared" si="5"/>
        <v>76.946463978849962</v>
      </c>
    </row>
    <row r="145" spans="1:5" ht="18.75" x14ac:dyDescent="0.2">
      <c r="A145" s="89" t="s">
        <v>20</v>
      </c>
      <c r="B145" s="81" t="s">
        <v>99</v>
      </c>
      <c r="C145" s="81">
        <v>0</v>
      </c>
      <c r="D145" s="81">
        <v>0</v>
      </c>
      <c r="E145" s="77" t="e">
        <f t="shared" si="5"/>
        <v>#DIV/0!</v>
      </c>
    </row>
    <row r="146" spans="1:5" ht="18.75" x14ac:dyDescent="0.2">
      <c r="A146" s="89" t="s">
        <v>21</v>
      </c>
      <c r="B146" s="81" t="s">
        <v>99</v>
      </c>
      <c r="C146" s="81">
        <v>0</v>
      </c>
      <c r="D146" s="81">
        <v>0</v>
      </c>
      <c r="E146" s="77" t="e">
        <f t="shared" si="5"/>
        <v>#DIV/0!</v>
      </c>
    </row>
    <row r="147" spans="1:5" ht="37.5" x14ac:dyDescent="0.2">
      <c r="A147" s="89" t="s">
        <v>91</v>
      </c>
      <c r="B147" s="81" t="s">
        <v>99</v>
      </c>
      <c r="C147" s="81">
        <v>43904</v>
      </c>
      <c r="D147" s="81">
        <v>46193</v>
      </c>
      <c r="E147" s="77">
        <f t="shared" si="5"/>
        <v>95.044703742991359</v>
      </c>
    </row>
    <row r="148" spans="1:5" ht="18.75" x14ac:dyDescent="0.2">
      <c r="A148" s="89" t="s">
        <v>92</v>
      </c>
      <c r="B148" s="81" t="s">
        <v>99</v>
      </c>
      <c r="C148" s="81">
        <v>42176</v>
      </c>
      <c r="D148" s="81">
        <v>34320</v>
      </c>
      <c r="E148" s="77">
        <f t="shared" si="5"/>
        <v>122.89044289044288</v>
      </c>
    </row>
    <row r="149" spans="1:5" ht="18.75" x14ac:dyDescent="0.2">
      <c r="A149" s="89" t="s">
        <v>93</v>
      </c>
      <c r="B149" s="81" t="s">
        <v>99</v>
      </c>
      <c r="C149" s="81">
        <v>33850</v>
      </c>
      <c r="D149" s="81">
        <v>32954</v>
      </c>
      <c r="E149" s="77">
        <f t="shared" si="5"/>
        <v>102.7189415548947</v>
      </c>
    </row>
    <row r="150" spans="1:5" ht="18.75" x14ac:dyDescent="0.2">
      <c r="A150" s="89" t="s">
        <v>243</v>
      </c>
      <c r="B150" s="81" t="s">
        <v>99</v>
      </c>
      <c r="C150" s="81">
        <v>38305</v>
      </c>
      <c r="D150" s="81">
        <v>37507</v>
      </c>
      <c r="E150" s="77">
        <f t="shared" si="5"/>
        <v>102.12760284746847</v>
      </c>
    </row>
    <row r="151" spans="1:5" ht="18.75" x14ac:dyDescent="0.2">
      <c r="A151" s="89" t="s">
        <v>273</v>
      </c>
      <c r="B151" s="81" t="s">
        <v>99</v>
      </c>
      <c r="C151" s="81">
        <v>29542</v>
      </c>
      <c r="D151" s="81">
        <v>28009</v>
      </c>
      <c r="E151" s="77">
        <f t="shared" si="5"/>
        <v>105.47324074404656</v>
      </c>
    </row>
    <row r="152" spans="1:5" ht="63" customHeight="1" x14ac:dyDescent="0.2">
      <c r="A152" s="94" t="s">
        <v>271</v>
      </c>
      <c r="B152" s="79" t="s">
        <v>99</v>
      </c>
      <c r="C152" s="79">
        <v>40855</v>
      </c>
      <c r="D152" s="79">
        <v>35699</v>
      </c>
      <c r="E152" s="78">
        <f t="shared" si="5"/>
        <v>114.44298159612313</v>
      </c>
    </row>
    <row r="153" spans="1:5" ht="18.75" x14ac:dyDescent="0.2">
      <c r="A153" s="88" t="s">
        <v>94</v>
      </c>
      <c r="B153" s="79"/>
      <c r="C153" s="79"/>
      <c r="D153" s="79"/>
      <c r="E153" s="78"/>
    </row>
    <row r="154" spans="1:5" ht="39.75" customHeight="1" x14ac:dyDescent="0.2">
      <c r="A154" s="89" t="s">
        <v>242</v>
      </c>
      <c r="B154" s="81" t="s">
        <v>99</v>
      </c>
      <c r="C154" s="81">
        <v>38305</v>
      </c>
      <c r="D154" s="81">
        <v>37507</v>
      </c>
      <c r="E154" s="77">
        <f t="shared" ref="E154:E165" si="6">C154/D154*100</f>
        <v>102.12760284746847</v>
      </c>
    </row>
    <row r="155" spans="1:5" ht="22.5" customHeight="1" x14ac:dyDescent="0.2">
      <c r="A155" s="89" t="s">
        <v>96</v>
      </c>
      <c r="B155" s="81" t="s">
        <v>99</v>
      </c>
      <c r="C155" s="98">
        <v>44879</v>
      </c>
      <c r="D155" s="98">
        <v>48674</v>
      </c>
      <c r="E155" s="77">
        <f t="shared" si="6"/>
        <v>92.203229650326662</v>
      </c>
    </row>
    <row r="156" spans="1:5" ht="18.75" x14ac:dyDescent="0.2">
      <c r="A156" s="89" t="s">
        <v>92</v>
      </c>
      <c r="B156" s="81" t="s">
        <v>99</v>
      </c>
      <c r="C156" s="81">
        <v>42491</v>
      </c>
      <c r="D156" s="81">
        <v>34076</v>
      </c>
      <c r="E156" s="77">
        <f t="shared" si="6"/>
        <v>124.6947998591384</v>
      </c>
    </row>
    <row r="157" spans="1:5" ht="18.75" x14ac:dyDescent="0.2">
      <c r="A157" s="89" t="s">
        <v>97</v>
      </c>
      <c r="B157" s="81" t="s">
        <v>99</v>
      </c>
      <c r="C157" s="81">
        <v>43904</v>
      </c>
      <c r="D157" s="81">
        <v>46193</v>
      </c>
      <c r="E157" s="77">
        <f t="shared" si="6"/>
        <v>95.044703742991359</v>
      </c>
    </row>
    <row r="158" spans="1:5" ht="19.5" x14ac:dyDescent="0.2">
      <c r="A158" s="99" t="s">
        <v>101</v>
      </c>
      <c r="B158" s="82" t="s">
        <v>9</v>
      </c>
      <c r="C158" s="83">
        <v>33.200000000000003</v>
      </c>
      <c r="D158" s="83">
        <v>29.3</v>
      </c>
      <c r="E158" s="83">
        <f t="shared" si="6"/>
        <v>113.31058020477815</v>
      </c>
    </row>
    <row r="159" spans="1:5" ht="19.5" x14ac:dyDescent="0.2">
      <c r="A159" s="99" t="s">
        <v>102</v>
      </c>
      <c r="B159" s="82" t="s">
        <v>9</v>
      </c>
      <c r="C159" s="182">
        <v>1239.0999999999999</v>
      </c>
      <c r="D159" s="182">
        <v>1139.3</v>
      </c>
      <c r="E159" s="83">
        <f t="shared" si="6"/>
        <v>108.75976476783991</v>
      </c>
    </row>
    <row r="160" spans="1:5" ht="58.5" x14ac:dyDescent="0.2">
      <c r="A160" s="95" t="s">
        <v>241</v>
      </c>
      <c r="B160" s="82" t="s">
        <v>99</v>
      </c>
      <c r="C160" s="82">
        <v>12167</v>
      </c>
      <c r="D160" s="82">
        <v>11510</v>
      </c>
      <c r="E160" s="83">
        <f t="shared" si="6"/>
        <v>105.70807993049523</v>
      </c>
    </row>
    <row r="161" spans="1:6" ht="58.5" x14ac:dyDescent="0.2">
      <c r="A161" s="87" t="s">
        <v>103</v>
      </c>
      <c r="B161" s="82" t="s">
        <v>104</v>
      </c>
      <c r="C161" s="83">
        <v>3.9</v>
      </c>
      <c r="D161" s="83">
        <v>3.6</v>
      </c>
      <c r="E161" s="83">
        <f t="shared" si="6"/>
        <v>108.33333333333333</v>
      </c>
      <c r="F161" s="4"/>
    </row>
    <row r="162" spans="1:6" ht="39" x14ac:dyDescent="0.2">
      <c r="A162" s="87" t="s">
        <v>105</v>
      </c>
      <c r="B162" s="82" t="s">
        <v>66</v>
      </c>
      <c r="C162" s="82">
        <v>6.1310000000000002</v>
      </c>
      <c r="D162" s="83">
        <v>6.173</v>
      </c>
      <c r="E162" s="83">
        <f t="shared" si="6"/>
        <v>99.31961768994006</v>
      </c>
    </row>
    <row r="163" spans="1:6" ht="39" x14ac:dyDescent="0.2">
      <c r="A163" s="87" t="s">
        <v>106</v>
      </c>
      <c r="B163" s="82" t="s">
        <v>28</v>
      </c>
      <c r="C163" s="83">
        <f>C162/C83*100</f>
        <v>25.070537722347169</v>
      </c>
      <c r="D163" s="83">
        <v>25.2</v>
      </c>
      <c r="E163" s="83">
        <f t="shared" si="6"/>
        <v>99.486260802964949</v>
      </c>
    </row>
    <row r="164" spans="1:6" ht="27" customHeight="1" x14ac:dyDescent="0.2">
      <c r="A164" s="87" t="s">
        <v>107</v>
      </c>
      <c r="B164" s="82" t="s">
        <v>108</v>
      </c>
      <c r="C164" s="83">
        <v>0</v>
      </c>
      <c r="D164" s="83">
        <v>0</v>
      </c>
      <c r="E164" s="83" t="e">
        <f t="shared" si="6"/>
        <v>#DIV/0!</v>
      </c>
    </row>
    <row r="165" spans="1:6" ht="19.5" x14ac:dyDescent="0.2">
      <c r="A165" s="100" t="s">
        <v>109</v>
      </c>
      <c r="B165" s="82" t="s">
        <v>108</v>
      </c>
      <c r="C165" s="83">
        <v>0</v>
      </c>
      <c r="D165" s="83">
        <v>0</v>
      </c>
      <c r="E165" s="83" t="e">
        <f t="shared" si="6"/>
        <v>#DIV/0!</v>
      </c>
    </row>
    <row r="166" spans="1:6" ht="18.75" x14ac:dyDescent="0.2">
      <c r="A166" s="101"/>
      <c r="B166" s="102"/>
      <c r="C166" s="103"/>
      <c r="D166" s="103"/>
      <c r="E166" s="104"/>
    </row>
    <row r="167" spans="1:6" ht="24.75" customHeight="1" x14ac:dyDescent="0.2">
      <c r="A167" s="209" t="s">
        <v>110</v>
      </c>
      <c r="B167" s="209"/>
      <c r="C167" s="209"/>
      <c r="D167" s="209"/>
      <c r="E167" s="209"/>
    </row>
  </sheetData>
  <mergeCells count="13">
    <mergeCell ref="A167:E167"/>
    <mergeCell ref="A6:E6"/>
    <mergeCell ref="A8:E8"/>
    <mergeCell ref="A32:E32"/>
    <mergeCell ref="A65:E65"/>
    <mergeCell ref="A82:E82"/>
    <mergeCell ref="F131:H131"/>
    <mergeCell ref="D1:E1"/>
    <mergeCell ref="D2:E2"/>
    <mergeCell ref="A3:E3"/>
    <mergeCell ref="A4:E4"/>
    <mergeCell ref="A5:E5"/>
    <mergeCell ref="A104:E104"/>
  </mergeCells>
  <printOptions horizontalCentered="1"/>
  <pageMargins left="0.78740157480314965" right="0.39370078740157483" top="0.59055118110236227" bottom="0.59055118110236227" header="0" footer="0"/>
  <pageSetup paperSize="9" scale="67" firstPageNumber="0" fitToHeight="7" orientation="portrait" horizontalDpi="300" verticalDpi="300" r:id="rId1"/>
  <rowBreaks count="3" manualBreakCount="3">
    <brk id="41" max="16383" man="1"/>
    <brk id="84" max="16383" man="1"/>
    <brk id="12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53"/>
  <sheetViews>
    <sheetView view="pageBreakPreview" topLeftCell="A4" zoomScale="80" zoomScaleNormal="75" zoomScaleSheetLayoutView="80" zoomScalePageLayoutView="75" workbookViewId="0">
      <pane xSplit="4" ySplit="4" topLeftCell="E38" activePane="bottomRight" state="frozen"/>
      <selection activeCell="A4" sqref="A4"/>
      <selection pane="topRight" activeCell="E4" sqref="E4"/>
      <selection pane="bottomLeft" activeCell="A8" sqref="A8"/>
      <selection pane="bottomRight" activeCell="I22" sqref="I22"/>
    </sheetView>
  </sheetViews>
  <sheetFormatPr defaultRowHeight="15.75" x14ac:dyDescent="0.25"/>
  <cols>
    <col min="1" max="1" width="3.140625" style="5"/>
    <col min="2" max="2" width="3.28515625" style="5"/>
    <col min="3" max="3" width="8.28515625" style="5"/>
    <col min="4" max="4" width="29.7109375" style="5" customWidth="1"/>
    <col min="5" max="5" width="14.85546875" style="6"/>
    <col min="6" max="6" width="14" style="6"/>
    <col min="7" max="7" width="16.28515625" style="6" customWidth="1"/>
    <col min="8" max="8" width="12.42578125" style="6" customWidth="1"/>
    <col min="9" max="9" width="18.7109375" style="6" customWidth="1"/>
    <col min="10" max="10" width="12.140625" style="6" customWidth="1"/>
    <col min="11" max="11" width="15" style="6" customWidth="1"/>
    <col min="12" max="1025" width="8.28515625" style="6"/>
  </cols>
  <sheetData>
    <row r="1" spans="1:22" ht="15.75" customHeight="1" x14ac:dyDescent="0.25">
      <c r="F1" s="212" t="s">
        <v>111</v>
      </c>
      <c r="G1" s="212"/>
      <c r="H1" s="212"/>
      <c r="I1" s="212"/>
      <c r="J1" s="212"/>
      <c r="K1" s="212"/>
    </row>
    <row r="2" spans="1:22" ht="18.75" x14ac:dyDescent="0.3">
      <c r="A2" s="7"/>
      <c r="B2" s="7"/>
      <c r="C2" s="7"/>
      <c r="D2" s="7"/>
      <c r="E2" s="8"/>
      <c r="F2" s="8"/>
      <c r="G2" s="8"/>
      <c r="H2" s="8"/>
      <c r="I2" s="8"/>
      <c r="J2" s="8"/>
      <c r="K2" s="8"/>
    </row>
    <row r="3" spans="1:22" ht="20.25" x14ac:dyDescent="0.25">
      <c r="A3" s="213" t="s">
        <v>112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9"/>
      <c r="M3" s="9"/>
      <c r="N3" s="9"/>
      <c r="O3" s="9"/>
      <c r="P3" s="9"/>
      <c r="Q3" s="9"/>
      <c r="R3" s="9"/>
      <c r="S3" s="9"/>
      <c r="T3" s="9"/>
      <c r="U3" s="9"/>
      <c r="V3" s="9"/>
    </row>
    <row r="4" spans="1:22" ht="20.25" x14ac:dyDescent="0.25">
      <c r="A4" s="213" t="s">
        <v>113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9"/>
      <c r="M4" s="9"/>
      <c r="N4" s="9"/>
      <c r="O4" s="9"/>
      <c r="P4" s="9"/>
      <c r="Q4" s="9"/>
      <c r="R4" s="9"/>
      <c r="S4" s="9"/>
      <c r="T4" s="9"/>
      <c r="U4" s="9"/>
      <c r="V4" s="9"/>
    </row>
    <row r="5" spans="1:22" ht="17.25" customHeight="1" x14ac:dyDescent="0.25">
      <c r="A5" s="214" t="s">
        <v>284</v>
      </c>
      <c r="B5" s="214"/>
      <c r="C5" s="214"/>
      <c r="D5" s="214"/>
      <c r="E5" s="214"/>
      <c r="F5" s="214"/>
      <c r="G5" s="214"/>
      <c r="H5" s="214"/>
      <c r="I5" s="214"/>
      <c r="J5" s="214"/>
      <c r="K5" s="214"/>
      <c r="L5" s="9"/>
      <c r="M5" s="9"/>
      <c r="N5" s="9"/>
      <c r="O5" s="9"/>
      <c r="P5" s="9"/>
      <c r="Q5" s="9"/>
      <c r="R5" s="9"/>
      <c r="S5" s="9"/>
      <c r="T5" s="9"/>
      <c r="U5" s="9"/>
      <c r="V5" s="9"/>
    </row>
    <row r="6" spans="1:22" x14ac:dyDescent="0.25">
      <c r="A6" s="10"/>
      <c r="B6" s="10"/>
      <c r="C6" s="10"/>
      <c r="D6" s="10"/>
      <c r="E6" s="9"/>
      <c r="F6" s="9"/>
      <c r="G6" s="9"/>
      <c r="H6" s="9"/>
      <c r="I6" s="9"/>
      <c r="J6" s="215" t="s">
        <v>114</v>
      </c>
      <c r="K6" s="215"/>
      <c r="L6" s="9"/>
      <c r="M6" s="9"/>
      <c r="N6" s="9"/>
      <c r="O6" s="9"/>
      <c r="P6" s="9"/>
      <c r="Q6" s="9"/>
      <c r="R6" s="9"/>
      <c r="S6" s="9"/>
      <c r="T6" s="9"/>
      <c r="U6" s="9"/>
      <c r="V6" s="9"/>
    </row>
    <row r="7" spans="1:22" s="12" customFormat="1" ht="96" customHeight="1" x14ac:dyDescent="0.25">
      <c r="A7" s="216"/>
      <c r="B7" s="216"/>
      <c r="C7" s="216"/>
      <c r="D7" s="216"/>
      <c r="E7" s="112" t="s">
        <v>115</v>
      </c>
      <c r="F7" s="112" t="s">
        <v>116</v>
      </c>
      <c r="G7" s="112" t="s">
        <v>117</v>
      </c>
      <c r="H7" s="112" t="s">
        <v>118</v>
      </c>
      <c r="I7" s="112" t="s">
        <v>119</v>
      </c>
      <c r="J7" s="112" t="s">
        <v>102</v>
      </c>
      <c r="K7" s="112" t="s">
        <v>101</v>
      </c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ht="55.5" customHeight="1" x14ac:dyDescent="0.25">
      <c r="A8" s="217" t="s">
        <v>120</v>
      </c>
      <c r="B8" s="217"/>
      <c r="C8" s="217"/>
      <c r="D8" s="217"/>
      <c r="E8" s="64">
        <v>56.3</v>
      </c>
      <c r="F8" s="64">
        <v>277.3</v>
      </c>
      <c r="G8" s="64">
        <v>223.6</v>
      </c>
      <c r="H8" s="64">
        <v>90.7</v>
      </c>
      <c r="I8" s="64">
        <v>168</v>
      </c>
      <c r="J8" s="64">
        <v>23.8</v>
      </c>
      <c r="K8" s="13">
        <v>0</v>
      </c>
      <c r="L8" s="9"/>
      <c r="M8" s="9"/>
      <c r="N8" s="9"/>
      <c r="O8" s="9"/>
      <c r="P8" s="9"/>
      <c r="Q8" s="9"/>
      <c r="R8" s="9"/>
      <c r="S8" s="9"/>
      <c r="T8" s="9"/>
      <c r="U8" s="9"/>
      <c r="V8" s="9"/>
    </row>
    <row r="9" spans="1:22" ht="69" customHeight="1" x14ac:dyDescent="0.25">
      <c r="A9" s="218" t="s">
        <v>121</v>
      </c>
      <c r="B9" s="218"/>
      <c r="C9" s="218"/>
      <c r="D9" s="218"/>
      <c r="E9" s="108">
        <v>46.3</v>
      </c>
      <c r="F9" s="108">
        <v>261.60000000000002</v>
      </c>
      <c r="G9" s="108">
        <v>207.8</v>
      </c>
      <c r="H9" s="108">
        <v>90.7</v>
      </c>
      <c r="I9" s="109">
        <v>161</v>
      </c>
      <c r="J9" s="108">
        <v>22.9</v>
      </c>
      <c r="K9" s="108">
        <v>0</v>
      </c>
      <c r="L9" s="9"/>
      <c r="M9" s="9"/>
      <c r="N9" s="9"/>
      <c r="O9" s="9"/>
      <c r="P9" s="9"/>
      <c r="Q9" s="9"/>
      <c r="R9" s="9"/>
      <c r="S9" s="9"/>
      <c r="T9" s="9"/>
      <c r="U9" s="9"/>
      <c r="V9" s="9"/>
    </row>
    <row r="10" spans="1:22" ht="18" customHeight="1" x14ac:dyDescent="0.25">
      <c r="A10" s="174"/>
      <c r="B10" s="219" t="s">
        <v>122</v>
      </c>
      <c r="C10" s="219"/>
      <c r="D10" s="219"/>
      <c r="E10" s="60"/>
      <c r="F10" s="60"/>
      <c r="G10" s="60"/>
      <c r="H10" s="60"/>
      <c r="I10" s="61"/>
      <c r="J10" s="60"/>
      <c r="K10" s="60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</row>
    <row r="11" spans="1:22" x14ac:dyDescent="0.25">
      <c r="A11" s="174"/>
      <c r="B11" s="175"/>
      <c r="C11" s="175"/>
      <c r="D11" s="176" t="s">
        <v>123</v>
      </c>
      <c r="E11" s="62">
        <v>9.6</v>
      </c>
      <c r="F11" s="62">
        <v>23.6</v>
      </c>
      <c r="G11" s="62">
        <v>21.4</v>
      </c>
      <c r="H11" s="62">
        <v>2.2999999999999998</v>
      </c>
      <c r="I11" s="63">
        <v>17</v>
      </c>
      <c r="J11" s="62">
        <v>3</v>
      </c>
      <c r="K11" s="62">
        <v>0</v>
      </c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</row>
    <row r="12" spans="1:22" x14ac:dyDescent="0.25">
      <c r="A12" s="174"/>
      <c r="B12" s="177"/>
      <c r="C12" s="177"/>
      <c r="D12" s="178" t="s">
        <v>232</v>
      </c>
      <c r="E12" s="62">
        <v>2.2999999999999998</v>
      </c>
      <c r="F12" s="62">
        <v>44.3</v>
      </c>
      <c r="G12" s="62">
        <v>37.6</v>
      </c>
      <c r="H12" s="62">
        <v>17.8</v>
      </c>
      <c r="I12" s="63">
        <v>13</v>
      </c>
      <c r="J12" s="62">
        <v>1.7</v>
      </c>
      <c r="K12" s="62">
        <v>0</v>
      </c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</row>
    <row r="13" spans="1:22" x14ac:dyDescent="0.25">
      <c r="A13" s="18"/>
      <c r="B13" s="19"/>
      <c r="C13" s="19"/>
      <c r="D13" s="20"/>
      <c r="E13" s="72"/>
      <c r="F13" s="72"/>
      <c r="G13" s="72"/>
      <c r="H13" s="72"/>
      <c r="I13" s="73"/>
      <c r="J13" s="72"/>
      <c r="K13" s="72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</row>
    <row r="14" spans="1:22" ht="21" customHeight="1" x14ac:dyDescent="0.25">
      <c r="A14" s="220" t="s">
        <v>124</v>
      </c>
      <c r="B14" s="220"/>
      <c r="C14" s="220"/>
      <c r="D14" s="220"/>
      <c r="E14" s="108">
        <v>15.385</v>
      </c>
      <c r="F14" s="108">
        <v>12.725</v>
      </c>
      <c r="G14" s="108">
        <v>13.234</v>
      </c>
      <c r="H14" s="108">
        <v>0</v>
      </c>
      <c r="I14" s="109">
        <v>7</v>
      </c>
      <c r="J14" s="108">
        <v>1.645</v>
      </c>
      <c r="K14" s="108">
        <v>0</v>
      </c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</row>
    <row r="15" spans="1:22" ht="18" customHeight="1" x14ac:dyDescent="0.25">
      <c r="A15" s="15"/>
      <c r="B15" s="221" t="s">
        <v>122</v>
      </c>
      <c r="C15" s="221"/>
      <c r="D15" s="221"/>
      <c r="E15" s="74"/>
      <c r="F15" s="74"/>
      <c r="G15" s="74"/>
      <c r="H15" s="74"/>
      <c r="I15" s="75"/>
      <c r="J15" s="74"/>
      <c r="K15" s="74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</row>
    <row r="16" spans="1:22" x14ac:dyDescent="0.25">
      <c r="A16" s="15"/>
      <c r="B16" s="16"/>
      <c r="C16" s="16"/>
      <c r="D16" s="17" t="s">
        <v>125</v>
      </c>
      <c r="E16" s="70">
        <v>10</v>
      </c>
      <c r="F16" s="70">
        <v>15.7</v>
      </c>
      <c r="G16" s="70">
        <v>16</v>
      </c>
      <c r="H16" s="70">
        <v>0</v>
      </c>
      <c r="I16" s="71">
        <v>7</v>
      </c>
      <c r="J16" s="70">
        <v>0.9</v>
      </c>
      <c r="K16" s="70">
        <v>0</v>
      </c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</row>
    <row r="17" spans="1:22" x14ac:dyDescent="0.25">
      <c r="A17" s="18"/>
      <c r="B17" s="19"/>
      <c r="C17" s="19"/>
      <c r="D17" s="20"/>
      <c r="E17" s="72"/>
      <c r="F17" s="72"/>
      <c r="G17" s="72"/>
      <c r="H17" s="72"/>
      <c r="I17" s="73"/>
      <c r="J17" s="72"/>
      <c r="K17" s="72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</row>
    <row r="18" spans="1:22" ht="21" customHeight="1" x14ac:dyDescent="0.25">
      <c r="A18" s="222" t="s">
        <v>126</v>
      </c>
      <c r="B18" s="222"/>
      <c r="C18" s="222"/>
      <c r="D18" s="222"/>
      <c r="E18" s="70">
        <v>0</v>
      </c>
      <c r="F18" s="70">
        <v>0</v>
      </c>
      <c r="G18" s="70">
        <v>0</v>
      </c>
      <c r="H18" s="70">
        <v>0</v>
      </c>
      <c r="I18" s="71">
        <v>0</v>
      </c>
      <c r="J18" s="70">
        <v>0</v>
      </c>
      <c r="K18" s="70">
        <v>0</v>
      </c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</row>
    <row r="19" spans="1:22" ht="15.75" customHeight="1" x14ac:dyDescent="0.25">
      <c r="A19" s="15"/>
      <c r="B19" s="221" t="s">
        <v>122</v>
      </c>
      <c r="C19" s="221"/>
      <c r="D19" s="221"/>
      <c r="E19" s="60"/>
      <c r="F19" s="60"/>
      <c r="G19" s="60"/>
      <c r="H19" s="60"/>
      <c r="I19" s="61"/>
      <c r="J19" s="60"/>
      <c r="K19" s="60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</row>
    <row r="20" spans="1:22" x14ac:dyDescent="0.25">
      <c r="A20" s="15"/>
      <c r="B20" s="16"/>
      <c r="C20" s="16"/>
      <c r="D20" s="17"/>
      <c r="E20" s="62"/>
      <c r="F20" s="62"/>
      <c r="G20" s="62"/>
      <c r="H20" s="62"/>
      <c r="I20" s="63"/>
      <c r="J20" s="62"/>
      <c r="K20" s="62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</row>
    <row r="21" spans="1:22" x14ac:dyDescent="0.25">
      <c r="A21" s="18"/>
      <c r="B21" s="19"/>
      <c r="C21" s="19"/>
      <c r="D21" s="20"/>
      <c r="E21" s="72"/>
      <c r="F21" s="72"/>
      <c r="G21" s="72"/>
      <c r="H21" s="72"/>
      <c r="I21" s="73"/>
      <c r="J21" s="72"/>
      <c r="K21" s="72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</row>
    <row r="22" spans="1:22" ht="33.75" customHeight="1" x14ac:dyDescent="0.25">
      <c r="A22" s="223" t="s">
        <v>231</v>
      </c>
      <c r="B22" s="223"/>
      <c r="C22" s="223"/>
      <c r="D22" s="223"/>
      <c r="E22" s="64">
        <v>1233.7</v>
      </c>
      <c r="F22" s="64">
        <v>1233.7</v>
      </c>
      <c r="G22" s="64">
        <v>0</v>
      </c>
      <c r="H22" s="64">
        <v>0</v>
      </c>
      <c r="I22" s="64">
        <v>1823</v>
      </c>
      <c r="J22" s="64">
        <v>621</v>
      </c>
      <c r="K22" s="64">
        <v>30.4</v>
      </c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</row>
    <row r="23" spans="1:22" ht="16.899999999999999" customHeight="1" x14ac:dyDescent="0.25">
      <c r="A23" s="21"/>
      <c r="B23" s="224" t="s">
        <v>127</v>
      </c>
      <c r="C23" s="224"/>
      <c r="D23" s="224"/>
      <c r="E23" s="60"/>
      <c r="F23" s="60"/>
      <c r="G23" s="60"/>
      <c r="H23" s="60"/>
      <c r="I23" s="61"/>
      <c r="J23" s="60"/>
      <c r="K23" s="60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</row>
    <row r="24" spans="1:22" ht="18.75" customHeight="1" x14ac:dyDescent="0.25">
      <c r="A24" s="222" t="s">
        <v>128</v>
      </c>
      <c r="B24" s="222"/>
      <c r="C24" s="222"/>
      <c r="D24" s="222"/>
      <c r="E24" s="70">
        <v>1233.7</v>
      </c>
      <c r="F24" s="70">
        <v>1233.7</v>
      </c>
      <c r="G24" s="70">
        <v>0</v>
      </c>
      <c r="H24" s="70">
        <v>0</v>
      </c>
      <c r="I24" s="71">
        <v>1821</v>
      </c>
      <c r="J24" s="70">
        <v>620.79999999999995</v>
      </c>
      <c r="K24" s="70">
        <v>30.4</v>
      </c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</row>
    <row r="25" spans="1:22" ht="18" customHeight="1" x14ac:dyDescent="0.25">
      <c r="A25" s="15"/>
      <c r="B25" s="221" t="s">
        <v>122</v>
      </c>
      <c r="C25" s="221"/>
      <c r="D25" s="221"/>
      <c r="E25" s="60"/>
      <c r="F25" s="60"/>
      <c r="G25" s="60"/>
      <c r="H25" s="116"/>
      <c r="I25" s="115"/>
      <c r="J25" s="60"/>
      <c r="K25" s="60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</row>
    <row r="26" spans="1:22" ht="38.25" customHeight="1" x14ac:dyDescent="0.25">
      <c r="A26" s="15"/>
      <c r="B26" s="16"/>
      <c r="C26" s="16"/>
      <c r="D26" s="17" t="s">
        <v>129</v>
      </c>
      <c r="E26" s="70">
        <v>1233.7</v>
      </c>
      <c r="F26" s="70">
        <v>1233.7</v>
      </c>
      <c r="G26" s="70">
        <v>0</v>
      </c>
      <c r="H26" s="70">
        <v>0</v>
      </c>
      <c r="I26" s="71">
        <v>1821</v>
      </c>
      <c r="J26" s="70">
        <v>620.79999999999995</v>
      </c>
      <c r="K26" s="70">
        <v>30.4</v>
      </c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</row>
    <row r="27" spans="1:22" x14ac:dyDescent="0.25">
      <c r="A27" s="18"/>
      <c r="B27" s="19"/>
      <c r="C27" s="19"/>
      <c r="D27" s="20"/>
      <c r="E27" s="72"/>
      <c r="F27" s="72"/>
      <c r="G27" s="72"/>
      <c r="H27" s="72"/>
      <c r="I27" s="73"/>
      <c r="J27" s="72"/>
      <c r="K27" s="72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</row>
    <row r="28" spans="1:22" ht="21.75" customHeight="1" x14ac:dyDescent="0.25">
      <c r="A28" s="222" t="s">
        <v>130</v>
      </c>
      <c r="B28" s="222"/>
      <c r="C28" s="222"/>
      <c r="D28" s="222"/>
      <c r="E28" s="108">
        <v>0</v>
      </c>
      <c r="F28" s="108">
        <v>0</v>
      </c>
      <c r="G28" s="108">
        <v>0</v>
      </c>
      <c r="H28" s="108">
        <v>0</v>
      </c>
      <c r="I28" s="109">
        <v>0</v>
      </c>
      <c r="J28" s="108">
        <v>0</v>
      </c>
      <c r="K28" s="108">
        <v>0</v>
      </c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</row>
    <row r="29" spans="1:22" ht="18.75" customHeight="1" x14ac:dyDescent="0.25">
      <c r="A29" s="15"/>
      <c r="B29" s="221" t="s">
        <v>122</v>
      </c>
      <c r="C29" s="221"/>
      <c r="D29" s="221"/>
      <c r="E29" s="60"/>
      <c r="F29" s="60"/>
      <c r="G29" s="60"/>
      <c r="H29" s="60"/>
      <c r="I29" s="61"/>
      <c r="J29" s="60"/>
      <c r="K29" s="60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</row>
    <row r="30" spans="1:22" x14ac:dyDescent="0.25">
      <c r="A30" s="15"/>
      <c r="B30" s="16"/>
      <c r="C30" s="16"/>
      <c r="D30" s="22" t="s">
        <v>276</v>
      </c>
      <c r="E30" s="70">
        <v>0</v>
      </c>
      <c r="F30" s="70">
        <v>0</v>
      </c>
      <c r="G30" s="70">
        <v>0</v>
      </c>
      <c r="H30" s="70">
        <v>0</v>
      </c>
      <c r="I30" s="71">
        <v>0</v>
      </c>
      <c r="J30" s="70">
        <v>0</v>
      </c>
      <c r="K30" s="70">
        <v>0</v>
      </c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</row>
    <row r="31" spans="1:22" x14ac:dyDescent="0.25">
      <c r="A31" s="18"/>
      <c r="B31" s="19"/>
      <c r="C31" s="19"/>
      <c r="D31" s="23"/>
      <c r="E31" s="72"/>
      <c r="F31" s="72"/>
      <c r="G31" s="72"/>
      <c r="H31" s="72"/>
      <c r="I31" s="73"/>
      <c r="J31" s="72"/>
      <c r="K31" s="72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</row>
    <row r="32" spans="1:22" ht="31.15" customHeight="1" x14ac:dyDescent="0.25">
      <c r="A32" s="226" t="s">
        <v>268</v>
      </c>
      <c r="B32" s="227"/>
      <c r="C32" s="227"/>
      <c r="D32" s="227"/>
      <c r="E32" s="64">
        <v>0</v>
      </c>
      <c r="F32" s="64">
        <v>0</v>
      </c>
      <c r="G32" s="64">
        <v>0</v>
      </c>
      <c r="H32" s="64">
        <v>0</v>
      </c>
      <c r="I32" s="65">
        <v>0</v>
      </c>
      <c r="J32" s="64">
        <v>0</v>
      </c>
      <c r="K32" s="64">
        <v>0</v>
      </c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</row>
    <row r="33" spans="1:22" ht="20.25" customHeight="1" x14ac:dyDescent="0.25">
      <c r="A33" s="126"/>
      <c r="B33" s="221" t="s">
        <v>122</v>
      </c>
      <c r="C33" s="221"/>
      <c r="D33" s="221"/>
      <c r="E33" s="121"/>
      <c r="F33" s="121"/>
      <c r="G33" s="121"/>
      <c r="H33" s="121"/>
      <c r="I33" s="121"/>
      <c r="J33" s="121"/>
      <c r="K33" s="121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</row>
    <row r="34" spans="1:22" x14ac:dyDescent="0.25">
      <c r="A34" s="127"/>
      <c r="B34" s="120"/>
      <c r="C34" s="120"/>
      <c r="D34" s="22"/>
      <c r="E34" s="106"/>
      <c r="F34" s="62"/>
      <c r="G34" s="62"/>
      <c r="H34" s="62"/>
      <c r="I34" s="63"/>
      <c r="J34" s="62"/>
      <c r="K34" s="62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</row>
    <row r="35" spans="1:22" ht="49.5" customHeight="1" x14ac:dyDescent="0.25">
      <c r="A35" s="225" t="s">
        <v>131</v>
      </c>
      <c r="B35" s="217"/>
      <c r="C35" s="217"/>
      <c r="D35" s="217"/>
      <c r="E35" s="64">
        <v>32.9</v>
      </c>
      <c r="F35" s="64">
        <v>26.8</v>
      </c>
      <c r="G35" s="64">
        <v>32.9</v>
      </c>
      <c r="H35" s="64">
        <v>0</v>
      </c>
      <c r="I35" s="65">
        <v>209.8</v>
      </c>
      <c r="J35" s="64">
        <v>33.6</v>
      </c>
      <c r="K35" s="64">
        <v>0.03</v>
      </c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</row>
    <row r="36" spans="1:22" ht="19.5" customHeight="1" x14ac:dyDescent="0.25">
      <c r="A36" s="105"/>
      <c r="B36" s="228" t="s">
        <v>122</v>
      </c>
      <c r="C36" s="228"/>
      <c r="D36" s="229"/>
      <c r="E36" s="119"/>
      <c r="F36" s="74"/>
      <c r="G36" s="74"/>
      <c r="H36" s="74"/>
      <c r="I36" s="75"/>
      <c r="J36" s="74"/>
      <c r="K36" s="74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</row>
    <row r="37" spans="1:22" ht="16.5" customHeight="1" x14ac:dyDescent="0.25">
      <c r="A37" s="105"/>
      <c r="B37" s="122"/>
      <c r="C37" s="122"/>
      <c r="D37" s="123" t="s">
        <v>135</v>
      </c>
      <c r="E37" s="62">
        <v>30.1</v>
      </c>
      <c r="F37" s="60">
        <v>24</v>
      </c>
      <c r="G37" s="60">
        <v>30.1</v>
      </c>
      <c r="H37" s="60">
        <v>0</v>
      </c>
      <c r="I37" s="61">
        <v>85</v>
      </c>
      <c r="J37" s="60">
        <v>15.7</v>
      </c>
      <c r="K37" s="197">
        <v>5.0000000000000001E-3</v>
      </c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</row>
    <row r="38" spans="1:22" x14ac:dyDescent="0.25">
      <c r="A38" s="15"/>
      <c r="B38" s="117"/>
      <c r="C38" s="117"/>
      <c r="D38" s="110"/>
      <c r="E38" s="60"/>
      <c r="F38" s="60"/>
      <c r="G38" s="60"/>
      <c r="H38" s="60"/>
      <c r="I38" s="61"/>
      <c r="J38" s="60"/>
      <c r="K38" s="60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</row>
    <row r="39" spans="1:22" ht="16.899999999999999" customHeight="1" x14ac:dyDescent="0.25">
      <c r="A39" s="223" t="s">
        <v>132</v>
      </c>
      <c r="B39" s="223"/>
      <c r="C39" s="223"/>
      <c r="D39" s="223"/>
      <c r="E39" s="64">
        <v>221.8</v>
      </c>
      <c r="F39" s="64">
        <v>168.7</v>
      </c>
      <c r="G39" s="64">
        <v>165.6</v>
      </c>
      <c r="H39" s="64">
        <v>3.1</v>
      </c>
      <c r="I39" s="65">
        <v>177</v>
      </c>
      <c r="J39" s="64">
        <v>45.9</v>
      </c>
      <c r="K39" s="198">
        <v>0.84299999999999997</v>
      </c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</row>
    <row r="40" spans="1:22" ht="19.5" customHeight="1" x14ac:dyDescent="0.25">
      <c r="A40" s="15"/>
      <c r="B40" s="221" t="s">
        <v>122</v>
      </c>
      <c r="C40" s="221"/>
      <c r="D40" s="221"/>
      <c r="E40" s="66"/>
      <c r="F40" s="66"/>
      <c r="G40" s="66"/>
      <c r="H40" s="66"/>
      <c r="I40" s="67"/>
      <c r="J40" s="66"/>
      <c r="K40" s="66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</row>
    <row r="41" spans="1:22" ht="51" customHeight="1" x14ac:dyDescent="0.25">
      <c r="A41" s="15"/>
      <c r="B41" s="16"/>
      <c r="C41" s="16"/>
      <c r="D41" s="17" t="s">
        <v>239</v>
      </c>
      <c r="E41" s="62">
        <v>221.8</v>
      </c>
      <c r="F41" s="62">
        <v>168.7</v>
      </c>
      <c r="G41" s="70">
        <v>165.6</v>
      </c>
      <c r="H41" s="70">
        <v>3.1</v>
      </c>
      <c r="I41" s="71">
        <v>177</v>
      </c>
      <c r="J41" s="70">
        <v>45.9</v>
      </c>
      <c r="K41" s="196">
        <v>0.84299999999999997</v>
      </c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</row>
    <row r="42" spans="1:22" ht="17.25" customHeight="1" x14ac:dyDescent="0.25">
      <c r="A42" s="18"/>
      <c r="B42" s="118"/>
      <c r="C42" s="118"/>
      <c r="D42" s="23"/>
      <c r="E42" s="60"/>
      <c r="F42" s="60"/>
      <c r="G42" s="60"/>
      <c r="H42" s="60"/>
      <c r="I42" s="61"/>
      <c r="J42" s="60"/>
      <c r="K42" s="60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</row>
    <row r="43" spans="1:22" ht="50.25" customHeight="1" x14ac:dyDescent="0.25">
      <c r="A43" s="223" t="s">
        <v>133</v>
      </c>
      <c r="B43" s="223"/>
      <c r="C43" s="223"/>
      <c r="D43" s="223"/>
      <c r="E43" s="64">
        <v>4.7460000000000004</v>
      </c>
      <c r="F43" s="64">
        <v>387</v>
      </c>
      <c r="G43" s="64">
        <v>4.5679999999999996</v>
      </c>
      <c r="H43" s="64">
        <v>0.38700000000000001</v>
      </c>
      <c r="I43" s="68">
        <v>30</v>
      </c>
      <c r="J43" s="69">
        <v>2.0960000000000001</v>
      </c>
      <c r="K43" s="69">
        <v>0</v>
      </c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</row>
    <row r="44" spans="1:22" ht="18.75" customHeight="1" x14ac:dyDescent="0.25">
      <c r="A44" s="15"/>
      <c r="B44" s="221" t="s">
        <v>122</v>
      </c>
      <c r="C44" s="221"/>
      <c r="D44" s="221"/>
      <c r="E44" s="74"/>
      <c r="F44" s="74"/>
      <c r="G44" s="74"/>
      <c r="H44" s="74"/>
      <c r="I44" s="75"/>
      <c r="J44" s="74"/>
      <c r="K44" s="74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</row>
    <row r="45" spans="1:22" x14ac:dyDescent="0.25">
      <c r="A45" s="15"/>
      <c r="B45" s="16"/>
      <c r="C45" s="16"/>
      <c r="D45" s="17"/>
      <c r="E45" s="62"/>
      <c r="F45" s="62"/>
      <c r="G45" s="62"/>
      <c r="H45" s="62"/>
      <c r="I45" s="63"/>
      <c r="J45" s="62"/>
      <c r="K45" s="62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</row>
    <row r="46" spans="1:22" x14ac:dyDescent="0.25">
      <c r="A46" s="18"/>
      <c r="B46" s="19"/>
      <c r="C46" s="19"/>
      <c r="D46" s="20"/>
      <c r="E46" s="72"/>
      <c r="F46" s="72"/>
      <c r="G46" s="72"/>
      <c r="H46" s="72"/>
      <c r="I46" s="73"/>
      <c r="J46" s="72"/>
      <c r="K46" s="72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</row>
    <row r="47" spans="1:22" ht="22.5" customHeight="1" x14ac:dyDescent="0.25">
      <c r="A47" s="230" t="s">
        <v>134</v>
      </c>
      <c r="B47" s="230"/>
      <c r="C47" s="230"/>
      <c r="D47" s="230"/>
      <c r="E47" s="64">
        <v>0.7</v>
      </c>
      <c r="F47" s="64">
        <v>0.7</v>
      </c>
      <c r="G47" s="64">
        <v>0.7</v>
      </c>
      <c r="H47" s="64">
        <v>0</v>
      </c>
      <c r="I47" s="65">
        <v>2095</v>
      </c>
      <c r="J47" s="64">
        <v>512.70000000000005</v>
      </c>
      <c r="K47" s="64">
        <v>1.9</v>
      </c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</row>
    <row r="48" spans="1:22" ht="16.899999999999999" customHeight="1" x14ac:dyDescent="0.25">
      <c r="A48" s="24"/>
      <c r="B48" s="231" t="s">
        <v>122</v>
      </c>
      <c r="C48" s="231"/>
      <c r="D48" s="231"/>
      <c r="E48" s="60"/>
      <c r="F48" s="60"/>
      <c r="G48" s="60"/>
      <c r="H48" s="60"/>
      <c r="I48" s="61"/>
      <c r="J48" s="60"/>
      <c r="K48" s="60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</row>
    <row r="49" spans="1:22" ht="16.899999999999999" customHeight="1" x14ac:dyDescent="0.25">
      <c r="A49" s="24"/>
      <c r="B49" s="25"/>
      <c r="C49" s="25"/>
      <c r="D49" s="26"/>
      <c r="E49" s="62"/>
      <c r="F49" s="62"/>
      <c r="G49" s="62"/>
      <c r="H49" s="62"/>
      <c r="I49" s="63"/>
      <c r="J49" s="62"/>
      <c r="K49" s="62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</row>
    <row r="50" spans="1:22" ht="16.899999999999999" customHeight="1" thickBot="1" x14ac:dyDescent="0.3">
      <c r="A50" s="24"/>
      <c r="B50" s="124"/>
      <c r="C50" s="124"/>
      <c r="D50" s="125"/>
      <c r="E50" s="60"/>
      <c r="F50" s="60"/>
      <c r="G50" s="60"/>
      <c r="H50" s="60"/>
      <c r="I50" s="61"/>
      <c r="J50" s="60"/>
      <c r="K50" s="60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</row>
    <row r="51" spans="1:22" ht="30" customHeight="1" thickTop="1" thickBot="1" x14ac:dyDescent="0.3">
      <c r="A51" s="232" t="s">
        <v>136</v>
      </c>
      <c r="B51" s="232"/>
      <c r="C51" s="232"/>
      <c r="D51" s="232"/>
      <c r="E51" s="59">
        <f t="shared" ref="E51:K51" si="0">E8+E22+E35+E39+E43+E47+E32</f>
        <v>1550.1460000000002</v>
      </c>
      <c r="F51" s="59">
        <f t="shared" si="0"/>
        <v>2094.1999999999998</v>
      </c>
      <c r="G51" s="59">
        <f t="shared" si="0"/>
        <v>427.36799999999999</v>
      </c>
      <c r="H51" s="59">
        <f t="shared" si="0"/>
        <v>94.186999999999998</v>
      </c>
      <c r="I51" s="59">
        <f t="shared" si="0"/>
        <v>4502.8</v>
      </c>
      <c r="J51" s="59">
        <f t="shared" si="0"/>
        <v>1239.096</v>
      </c>
      <c r="K51" s="59">
        <f t="shared" si="0"/>
        <v>33.173000000000002</v>
      </c>
      <c r="L51" s="9"/>
      <c r="M51" s="9"/>
      <c r="N51" s="27"/>
      <c r="O51" s="9"/>
      <c r="P51" s="9"/>
      <c r="Q51" s="9"/>
      <c r="R51" s="9"/>
      <c r="S51" s="9"/>
      <c r="T51" s="9"/>
      <c r="U51" s="9"/>
      <c r="V51" s="9"/>
    </row>
    <row r="52" spans="1:22" ht="18.75" customHeight="1" thickTop="1" x14ac:dyDescent="0.25">
      <c r="A52" s="10"/>
      <c r="B52" s="10"/>
      <c r="C52" s="10"/>
      <c r="D52" s="10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</row>
    <row r="53" spans="1:22" ht="81.599999999999994" customHeight="1" x14ac:dyDescent="0.25">
      <c r="A53" s="233" t="s">
        <v>137</v>
      </c>
      <c r="B53" s="233"/>
      <c r="C53" s="233"/>
      <c r="D53" s="233"/>
      <c r="E53" s="233"/>
      <c r="F53" s="233"/>
      <c r="G53" s="233"/>
      <c r="H53" s="233"/>
      <c r="I53" s="233"/>
      <c r="J53" s="233"/>
      <c r="K53" s="233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</row>
  </sheetData>
  <mergeCells count="31">
    <mergeCell ref="B36:D36"/>
    <mergeCell ref="A47:D47"/>
    <mergeCell ref="B48:D48"/>
    <mergeCell ref="A51:D51"/>
    <mergeCell ref="A53:K53"/>
    <mergeCell ref="A39:D39"/>
    <mergeCell ref="B40:D40"/>
    <mergeCell ref="A43:D43"/>
    <mergeCell ref="B44:D44"/>
    <mergeCell ref="A24:D24"/>
    <mergeCell ref="B25:D25"/>
    <mergeCell ref="A28:D28"/>
    <mergeCell ref="B29:D29"/>
    <mergeCell ref="A35:D35"/>
    <mergeCell ref="A32:D32"/>
    <mergeCell ref="B33:D33"/>
    <mergeCell ref="B15:D15"/>
    <mergeCell ref="A18:D18"/>
    <mergeCell ref="B19:D19"/>
    <mergeCell ref="A22:D22"/>
    <mergeCell ref="B23:D23"/>
    <mergeCell ref="A7:D7"/>
    <mergeCell ref="A8:D8"/>
    <mergeCell ref="A9:D9"/>
    <mergeCell ref="B10:D10"/>
    <mergeCell ref="A14:D14"/>
    <mergeCell ref="F1:K1"/>
    <mergeCell ref="A3:K3"/>
    <mergeCell ref="A4:K4"/>
    <mergeCell ref="A5:K5"/>
    <mergeCell ref="J6:K6"/>
  </mergeCells>
  <printOptions horizontalCentered="1"/>
  <pageMargins left="0.78740157480314965" right="0.39370078740157483" top="0.59055118110236227" bottom="0.59055118110236227" header="0" footer="0"/>
  <pageSetup paperSize="9" scale="92" firstPageNumber="0" fitToHeight="5" orientation="landscape" horizontalDpi="300" verticalDpi="300" r:id="rId1"/>
  <rowBreaks count="1" manualBreakCount="1">
    <brk id="5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67"/>
  <sheetViews>
    <sheetView tabSelected="1" view="pageBreakPreview" topLeftCell="A50" zoomScale="80" zoomScaleNormal="60" zoomScaleSheetLayoutView="80" zoomScalePageLayoutView="75" workbookViewId="0">
      <selection activeCell="E16" sqref="E16"/>
    </sheetView>
  </sheetViews>
  <sheetFormatPr defaultRowHeight="12.75" x14ac:dyDescent="0.2"/>
  <cols>
    <col min="1" max="1" width="61.7109375"/>
    <col min="2" max="2" width="18.42578125"/>
    <col min="3" max="3" width="16.7109375"/>
    <col min="4" max="4" width="15.7109375"/>
    <col min="5" max="5" width="19.5703125"/>
    <col min="6" max="6" width="21.5703125"/>
    <col min="7" max="7" width="20"/>
    <col min="8" max="8" width="22.28515625"/>
    <col min="9" max="9" width="24.28515625"/>
    <col min="10" max="1025" width="8.5703125"/>
  </cols>
  <sheetData>
    <row r="1" spans="1:23" ht="15.75" x14ac:dyDescent="0.25">
      <c r="A1" s="6"/>
      <c r="B1" s="6"/>
      <c r="C1" s="6"/>
      <c r="D1" s="6"/>
      <c r="E1" s="6"/>
      <c r="F1" s="28"/>
      <c r="G1" s="28"/>
      <c r="H1" s="28"/>
      <c r="I1" s="29" t="s">
        <v>138</v>
      </c>
      <c r="J1" s="28"/>
    </row>
    <row r="2" spans="1:23" ht="45.75" customHeight="1" x14ac:dyDescent="0.2">
      <c r="A2" s="234" t="s">
        <v>139</v>
      </c>
      <c r="B2" s="234"/>
      <c r="C2" s="234"/>
      <c r="D2" s="234"/>
      <c r="E2" s="234"/>
      <c r="F2" s="234"/>
      <c r="G2" s="234"/>
      <c r="H2" s="234"/>
      <c r="I2" s="234"/>
    </row>
    <row r="3" spans="1:23" ht="21" customHeight="1" x14ac:dyDescent="0.2">
      <c r="A3" s="235" t="s">
        <v>140</v>
      </c>
      <c r="B3" s="235"/>
      <c r="C3" s="235"/>
      <c r="D3" s="235"/>
      <c r="E3" s="235"/>
      <c r="F3" s="235"/>
      <c r="G3" s="235"/>
      <c r="H3" s="235"/>
      <c r="I3" s="235"/>
    </row>
    <row r="4" spans="1:23" ht="21" customHeight="1" x14ac:dyDescent="0.25">
      <c r="A4" s="6"/>
      <c r="B4" s="30"/>
      <c r="C4" s="6"/>
      <c r="D4" s="6"/>
      <c r="E4" s="6"/>
      <c r="F4" s="6"/>
      <c r="G4" s="6"/>
      <c r="H4" s="6"/>
      <c r="I4" s="6"/>
    </row>
    <row r="5" spans="1:23" ht="37.5" customHeight="1" x14ac:dyDescent="0.25">
      <c r="A5" s="236" t="s">
        <v>141</v>
      </c>
      <c r="B5" s="237" t="s">
        <v>142</v>
      </c>
      <c r="C5" s="236" t="s">
        <v>143</v>
      </c>
      <c r="D5" s="236"/>
      <c r="E5" s="236"/>
      <c r="F5" s="236" t="s">
        <v>144</v>
      </c>
      <c r="G5" s="236" t="s">
        <v>145</v>
      </c>
      <c r="H5" s="236"/>
      <c r="I5" s="236" t="s">
        <v>146</v>
      </c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</row>
    <row r="6" spans="1:23" ht="15.75" customHeight="1" x14ac:dyDescent="0.25">
      <c r="A6" s="236"/>
      <c r="B6" s="237"/>
      <c r="C6" s="236"/>
      <c r="D6" s="236"/>
      <c r="E6" s="236"/>
      <c r="F6" s="236"/>
      <c r="G6" s="236" t="s">
        <v>147</v>
      </c>
      <c r="H6" s="236" t="s">
        <v>148</v>
      </c>
      <c r="I6" s="236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</row>
    <row r="7" spans="1:23" ht="13.5" customHeight="1" x14ac:dyDescent="0.25">
      <c r="A7" s="236"/>
      <c r="B7" s="237"/>
      <c r="C7" s="236"/>
      <c r="D7" s="236"/>
      <c r="E7" s="236"/>
      <c r="F7" s="236"/>
      <c r="G7" s="236"/>
      <c r="H7" s="236"/>
      <c r="I7" s="236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</row>
    <row r="8" spans="1:23" ht="47.25" x14ac:dyDescent="0.25">
      <c r="A8" s="236"/>
      <c r="B8" s="237"/>
      <c r="C8" s="112" t="s">
        <v>3</v>
      </c>
      <c r="D8" s="112" t="s">
        <v>149</v>
      </c>
      <c r="E8" s="112" t="s">
        <v>150</v>
      </c>
      <c r="F8" s="236"/>
      <c r="G8" s="236"/>
      <c r="H8" s="236"/>
      <c r="I8" s="236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</row>
    <row r="9" spans="1:23" ht="31.5" x14ac:dyDescent="0.25">
      <c r="A9" s="32" t="s">
        <v>151</v>
      </c>
      <c r="B9" s="33" t="s">
        <v>152</v>
      </c>
      <c r="C9" s="34">
        <v>1</v>
      </c>
      <c r="D9" s="34">
        <v>2</v>
      </c>
      <c r="E9" s="34">
        <v>3</v>
      </c>
      <c r="F9" s="34">
        <v>4</v>
      </c>
      <c r="G9" s="32">
        <v>5</v>
      </c>
      <c r="H9" s="32">
        <v>6</v>
      </c>
      <c r="I9" s="34" t="s">
        <v>153</v>
      </c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</row>
    <row r="10" spans="1:23" ht="15.75" x14ac:dyDescent="0.25">
      <c r="A10" s="240" t="s">
        <v>154</v>
      </c>
      <c r="B10" s="240"/>
      <c r="C10" s="240"/>
      <c r="D10" s="240"/>
      <c r="E10" s="240"/>
      <c r="F10" s="240"/>
      <c r="G10" s="240"/>
      <c r="H10" s="240"/>
      <c r="I10" s="240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</row>
    <row r="11" spans="1:23" ht="15.75" customHeight="1" x14ac:dyDescent="0.2">
      <c r="A11" s="241" t="s">
        <v>155</v>
      </c>
      <c r="B11" s="241"/>
      <c r="C11" s="241"/>
      <c r="D11" s="241"/>
      <c r="E11" s="241"/>
      <c r="F11" s="241"/>
      <c r="G11" s="241"/>
      <c r="H11" s="241"/>
      <c r="I11" s="241"/>
    </row>
    <row r="12" spans="1:23" ht="21.75" customHeight="1" x14ac:dyDescent="0.2">
      <c r="A12" s="37" t="s">
        <v>156</v>
      </c>
      <c r="B12" s="38" t="s">
        <v>157</v>
      </c>
      <c r="C12" s="114"/>
      <c r="D12" s="114"/>
      <c r="E12" s="114"/>
      <c r="F12" s="107"/>
      <c r="G12" s="114"/>
      <c r="H12" s="114"/>
      <c r="I12" s="39"/>
    </row>
    <row r="13" spans="1:23" ht="18.75" customHeight="1" x14ac:dyDescent="0.2">
      <c r="A13" s="37" t="s">
        <v>158</v>
      </c>
      <c r="B13" s="38" t="s">
        <v>159</v>
      </c>
      <c r="C13" s="114"/>
      <c r="D13" s="114"/>
      <c r="E13" s="114"/>
      <c r="F13" s="107"/>
      <c r="G13" s="114"/>
      <c r="H13" s="114"/>
      <c r="I13" s="39"/>
    </row>
    <row r="14" spans="1:23" ht="18.75" customHeight="1" x14ac:dyDescent="0.2">
      <c r="A14" s="40" t="s">
        <v>160</v>
      </c>
      <c r="B14" s="41" t="s">
        <v>161</v>
      </c>
      <c r="C14" s="114" t="s">
        <v>162</v>
      </c>
      <c r="D14" s="114">
        <v>2719.7</v>
      </c>
      <c r="E14" s="114">
        <v>3432.3</v>
      </c>
      <c r="F14" s="107">
        <v>465.9</v>
      </c>
      <c r="G14" s="14">
        <f>D14*F14</f>
        <v>1267108.2299999997</v>
      </c>
      <c r="H14" s="14">
        <f>E14*F14</f>
        <v>1599108.57</v>
      </c>
      <c r="I14" s="43">
        <f>G14/H14*100</f>
        <v>79.238411560760994</v>
      </c>
    </row>
    <row r="15" spans="1:23" ht="18.75" customHeight="1" x14ac:dyDescent="0.2">
      <c r="A15" s="37" t="s">
        <v>250</v>
      </c>
      <c r="B15" s="38" t="s">
        <v>251</v>
      </c>
      <c r="C15" s="114"/>
      <c r="D15" s="114"/>
      <c r="E15" s="114"/>
      <c r="F15" s="107"/>
      <c r="G15" s="188"/>
      <c r="H15" s="189"/>
      <c r="I15" s="43"/>
    </row>
    <row r="16" spans="1:23" ht="18.75" customHeight="1" x14ac:dyDescent="0.2">
      <c r="A16" s="151" t="s">
        <v>252</v>
      </c>
      <c r="B16" s="142" t="s">
        <v>253</v>
      </c>
      <c r="C16" s="132" t="s">
        <v>162</v>
      </c>
      <c r="D16" s="132"/>
      <c r="E16" s="132"/>
      <c r="F16" s="152">
        <v>2263.3000000000002</v>
      </c>
      <c r="G16" s="14">
        <f t="shared" ref="G16:G17" si="0">D16*F16</f>
        <v>0</v>
      </c>
      <c r="H16" s="14">
        <f t="shared" ref="H16:H17" si="1">E16*F16</f>
        <v>0</v>
      </c>
      <c r="I16" s="129" t="e">
        <f t="shared" ref="I16:I18" si="2">G16/H16*100</f>
        <v>#DIV/0!</v>
      </c>
    </row>
    <row r="17" spans="1:9" ht="18.75" customHeight="1" x14ac:dyDescent="0.2">
      <c r="A17" s="148" t="s">
        <v>254</v>
      </c>
      <c r="B17" s="149" t="s">
        <v>255</v>
      </c>
      <c r="C17" s="131" t="s">
        <v>162</v>
      </c>
      <c r="D17" s="131"/>
      <c r="E17" s="131"/>
      <c r="F17" s="150">
        <v>2263.3000000000002</v>
      </c>
      <c r="G17" s="14">
        <f t="shared" si="0"/>
        <v>0</v>
      </c>
      <c r="H17" s="14">
        <f t="shared" si="1"/>
        <v>0</v>
      </c>
      <c r="I17" s="128" t="e">
        <f t="shared" si="2"/>
        <v>#DIV/0!</v>
      </c>
    </row>
    <row r="18" spans="1:9" ht="15.75" x14ac:dyDescent="0.2">
      <c r="A18" s="37" t="s">
        <v>163</v>
      </c>
      <c r="B18" s="38" t="s">
        <v>164</v>
      </c>
      <c r="C18" s="114"/>
      <c r="D18" s="114"/>
      <c r="E18" s="114"/>
      <c r="F18" s="107"/>
      <c r="G18" s="14"/>
      <c r="H18" s="14"/>
      <c r="I18" s="43" t="e">
        <f t="shared" si="2"/>
        <v>#DIV/0!</v>
      </c>
    </row>
    <row r="19" spans="1:9" ht="33.75" customHeight="1" x14ac:dyDescent="0.2">
      <c r="A19" s="151" t="s">
        <v>165</v>
      </c>
      <c r="B19" s="142" t="s">
        <v>166</v>
      </c>
      <c r="C19" s="132" t="s">
        <v>162</v>
      </c>
      <c r="D19" s="132"/>
      <c r="E19" s="132"/>
      <c r="F19" s="152">
        <v>2280</v>
      </c>
      <c r="G19" s="14">
        <f t="shared" ref="G19:G25" si="3">D19*F19</f>
        <v>0</v>
      </c>
      <c r="H19" s="14">
        <f t="shared" ref="H19:H25" si="4">E19*F19</f>
        <v>0</v>
      </c>
      <c r="I19" s="129" t="e">
        <f t="shared" ref="I19:I25" si="5">G19/H19*100</f>
        <v>#DIV/0!</v>
      </c>
    </row>
    <row r="20" spans="1:9" ht="15.75" x14ac:dyDescent="0.2">
      <c r="A20" s="155" t="s">
        <v>167</v>
      </c>
      <c r="B20" s="144" t="s">
        <v>168</v>
      </c>
      <c r="C20" s="146" t="s">
        <v>169</v>
      </c>
      <c r="D20" s="146"/>
      <c r="E20" s="146"/>
      <c r="F20" s="145">
        <v>245.95</v>
      </c>
      <c r="G20" s="14">
        <f t="shared" si="3"/>
        <v>0</v>
      </c>
      <c r="H20" s="14">
        <f t="shared" si="4"/>
        <v>0</v>
      </c>
      <c r="I20" s="130" t="e">
        <f t="shared" si="5"/>
        <v>#DIV/0!</v>
      </c>
    </row>
    <row r="21" spans="1:9" ht="15.75" x14ac:dyDescent="0.2">
      <c r="A21" s="155" t="s">
        <v>170</v>
      </c>
      <c r="B21" s="144" t="s">
        <v>171</v>
      </c>
      <c r="C21" s="146" t="s">
        <v>169</v>
      </c>
      <c r="D21" s="146"/>
      <c r="E21" s="146"/>
      <c r="F21" s="145">
        <v>77.53</v>
      </c>
      <c r="G21" s="14">
        <f t="shared" si="3"/>
        <v>0</v>
      </c>
      <c r="H21" s="14">
        <f t="shared" si="4"/>
        <v>0</v>
      </c>
      <c r="I21" s="130" t="e">
        <f t="shared" si="5"/>
        <v>#DIV/0!</v>
      </c>
    </row>
    <row r="22" spans="1:9" ht="15.75" x14ac:dyDescent="0.2">
      <c r="A22" s="155" t="s">
        <v>172</v>
      </c>
      <c r="B22" s="144" t="s">
        <v>173</v>
      </c>
      <c r="C22" s="146" t="s">
        <v>169</v>
      </c>
      <c r="D22" s="146"/>
      <c r="E22" s="146"/>
      <c r="F22" s="145">
        <v>324.39999999999998</v>
      </c>
      <c r="G22" s="14">
        <f t="shared" si="3"/>
        <v>0</v>
      </c>
      <c r="H22" s="14">
        <f t="shared" si="4"/>
        <v>0</v>
      </c>
      <c r="I22" s="130" t="e">
        <f t="shared" si="5"/>
        <v>#DIV/0!</v>
      </c>
    </row>
    <row r="23" spans="1:9" ht="15.75" x14ac:dyDescent="0.2">
      <c r="A23" s="155" t="s">
        <v>174</v>
      </c>
      <c r="B23" s="144" t="s">
        <v>175</v>
      </c>
      <c r="C23" s="146" t="s">
        <v>169</v>
      </c>
      <c r="D23" s="146"/>
      <c r="E23" s="146"/>
      <c r="F23" s="145">
        <v>301.42</v>
      </c>
      <c r="G23" s="14">
        <f t="shared" si="3"/>
        <v>0</v>
      </c>
      <c r="H23" s="14">
        <f t="shared" si="4"/>
        <v>0</v>
      </c>
      <c r="I23" s="130" t="e">
        <f t="shared" si="5"/>
        <v>#DIV/0!</v>
      </c>
    </row>
    <row r="24" spans="1:9" ht="15.75" x14ac:dyDescent="0.2">
      <c r="A24" s="155" t="s">
        <v>176</v>
      </c>
      <c r="B24" s="144" t="s">
        <v>177</v>
      </c>
      <c r="C24" s="146" t="s">
        <v>169</v>
      </c>
      <c r="D24" s="146"/>
      <c r="E24" s="146"/>
      <c r="F24" s="145">
        <v>222.7</v>
      </c>
      <c r="G24" s="14">
        <f t="shared" si="3"/>
        <v>0</v>
      </c>
      <c r="H24" s="14">
        <f t="shared" si="4"/>
        <v>0</v>
      </c>
      <c r="I24" s="130" t="e">
        <f t="shared" si="5"/>
        <v>#DIV/0!</v>
      </c>
    </row>
    <row r="25" spans="1:9" ht="15.75" x14ac:dyDescent="0.2">
      <c r="A25" s="148" t="s">
        <v>178</v>
      </c>
      <c r="B25" s="149" t="s">
        <v>179</v>
      </c>
      <c r="C25" s="131" t="s">
        <v>169</v>
      </c>
      <c r="D25" s="131"/>
      <c r="E25" s="131"/>
      <c r="F25" s="154">
        <v>168.3</v>
      </c>
      <c r="G25" s="14">
        <f t="shared" si="3"/>
        <v>0</v>
      </c>
      <c r="H25" s="14">
        <f t="shared" si="4"/>
        <v>0</v>
      </c>
      <c r="I25" s="128" t="e">
        <f t="shared" si="5"/>
        <v>#DIV/0!</v>
      </c>
    </row>
    <row r="26" spans="1:9" ht="15.75" x14ac:dyDescent="0.2">
      <c r="A26" s="37" t="s">
        <v>180</v>
      </c>
      <c r="B26" s="38"/>
      <c r="C26" s="113" t="s">
        <v>181</v>
      </c>
      <c r="D26" s="113" t="s">
        <v>181</v>
      </c>
      <c r="E26" s="113" t="s">
        <v>181</v>
      </c>
      <c r="F26" s="44" t="s">
        <v>181</v>
      </c>
      <c r="G26" s="13">
        <f>SUM(G13:G25)</f>
        <v>1267108.2299999997</v>
      </c>
      <c r="H26" s="13">
        <f>SUM(H13:H25)</f>
        <v>1599108.57</v>
      </c>
      <c r="I26" s="13">
        <f>G26/H26*100</f>
        <v>79.238411560760994</v>
      </c>
    </row>
    <row r="27" spans="1:9" ht="15.75" hidden="1" customHeight="1" x14ac:dyDescent="0.2">
      <c r="A27" s="241" t="s">
        <v>182</v>
      </c>
      <c r="B27" s="241"/>
      <c r="C27" s="241"/>
      <c r="D27" s="241"/>
      <c r="E27" s="241"/>
      <c r="F27" s="241"/>
      <c r="G27" s="241"/>
      <c r="H27" s="241"/>
      <c r="I27" s="241"/>
    </row>
    <row r="28" spans="1:9" ht="38.25" hidden="1" customHeight="1" x14ac:dyDescent="0.2">
      <c r="A28" s="42" t="s">
        <v>183</v>
      </c>
      <c r="B28" s="41" t="s">
        <v>184</v>
      </c>
      <c r="C28" s="42" t="s">
        <v>185</v>
      </c>
      <c r="D28" s="114"/>
      <c r="E28" s="114"/>
      <c r="F28" s="42">
        <v>1700.21</v>
      </c>
      <c r="G28" s="114"/>
      <c r="H28" s="114"/>
      <c r="I28" s="43" t="e">
        <f t="shared" ref="I28:I49" si="6">G28/H28*100</f>
        <v>#DIV/0!</v>
      </c>
    </row>
    <row r="29" spans="1:9" ht="32.25" hidden="1" customHeight="1" x14ac:dyDescent="0.2">
      <c r="A29" s="42" t="s">
        <v>186</v>
      </c>
      <c r="B29" s="41" t="s">
        <v>187</v>
      </c>
      <c r="C29" s="42" t="s">
        <v>185</v>
      </c>
      <c r="D29" s="114"/>
      <c r="E29" s="114"/>
      <c r="F29" s="42">
        <v>209.74</v>
      </c>
      <c r="G29" s="114"/>
      <c r="H29" s="114"/>
      <c r="I29" s="43" t="e">
        <f t="shared" si="6"/>
        <v>#DIV/0!</v>
      </c>
    </row>
    <row r="30" spans="1:9" ht="33.75" hidden="1" customHeight="1" x14ac:dyDescent="0.2">
      <c r="A30" s="42" t="s">
        <v>188</v>
      </c>
      <c r="B30" s="41" t="s">
        <v>189</v>
      </c>
      <c r="C30" s="42" t="s">
        <v>185</v>
      </c>
      <c r="D30" s="114"/>
      <c r="E30" s="114"/>
      <c r="F30" s="42">
        <v>282.60000000000002</v>
      </c>
      <c r="G30" s="114"/>
      <c r="H30" s="114"/>
      <c r="I30" s="43" t="e">
        <f t="shared" si="6"/>
        <v>#DIV/0!</v>
      </c>
    </row>
    <row r="31" spans="1:9" ht="36.75" hidden="1" customHeight="1" x14ac:dyDescent="0.2">
      <c r="A31" s="42" t="s">
        <v>190</v>
      </c>
      <c r="B31" s="41" t="s">
        <v>191</v>
      </c>
      <c r="C31" s="42" t="s">
        <v>192</v>
      </c>
      <c r="D31" s="114"/>
      <c r="E31" s="114"/>
      <c r="F31" s="42">
        <v>501.51</v>
      </c>
      <c r="G31" s="114"/>
      <c r="H31" s="114"/>
      <c r="I31" s="43" t="e">
        <f t="shared" si="6"/>
        <v>#DIV/0!</v>
      </c>
    </row>
    <row r="32" spans="1:9" ht="36.75" hidden="1" customHeight="1" x14ac:dyDescent="0.2">
      <c r="A32" s="42" t="s">
        <v>193</v>
      </c>
      <c r="B32" s="41" t="s">
        <v>194</v>
      </c>
      <c r="C32" s="42" t="s">
        <v>192</v>
      </c>
      <c r="D32" s="114"/>
      <c r="E32" s="114"/>
      <c r="F32" s="42">
        <v>444.92</v>
      </c>
      <c r="G32" s="114"/>
      <c r="H32" s="114"/>
      <c r="I32" s="43" t="e">
        <f t="shared" si="6"/>
        <v>#DIV/0!</v>
      </c>
    </row>
    <row r="33" spans="1:9" ht="33.75" hidden="1" customHeight="1" x14ac:dyDescent="0.2">
      <c r="A33" s="42" t="s">
        <v>195</v>
      </c>
      <c r="B33" s="41" t="s">
        <v>196</v>
      </c>
      <c r="C33" s="42" t="s">
        <v>192</v>
      </c>
      <c r="D33" s="114"/>
      <c r="E33" s="114"/>
      <c r="F33" s="42">
        <v>945.2</v>
      </c>
      <c r="G33" s="114"/>
      <c r="H33" s="114"/>
      <c r="I33" s="43" t="e">
        <f t="shared" si="6"/>
        <v>#DIV/0!</v>
      </c>
    </row>
    <row r="34" spans="1:9" ht="31.5" hidden="1" customHeight="1" x14ac:dyDescent="0.2">
      <c r="A34" s="42" t="s">
        <v>197</v>
      </c>
      <c r="B34" s="41" t="s">
        <v>198</v>
      </c>
      <c r="C34" s="42" t="s">
        <v>192</v>
      </c>
      <c r="D34" s="114"/>
      <c r="E34" s="114"/>
      <c r="F34" s="42">
        <v>401.7</v>
      </c>
      <c r="G34" s="114"/>
      <c r="H34" s="114"/>
      <c r="I34" s="43" t="e">
        <f t="shared" si="6"/>
        <v>#DIV/0!</v>
      </c>
    </row>
    <row r="35" spans="1:9" ht="21" customHeight="1" x14ac:dyDescent="0.2">
      <c r="A35" s="242" t="s">
        <v>259</v>
      </c>
      <c r="B35" s="242"/>
      <c r="C35" s="242"/>
      <c r="D35" s="242"/>
      <c r="E35" s="242"/>
      <c r="F35" s="242"/>
      <c r="G35" s="242"/>
      <c r="H35" s="242"/>
      <c r="I35" s="242"/>
    </row>
    <row r="36" spans="1:9" ht="31.5" customHeight="1" x14ac:dyDescent="0.2">
      <c r="A36" s="37" t="s">
        <v>260</v>
      </c>
      <c r="B36" s="38" t="s">
        <v>261</v>
      </c>
      <c r="C36" s="42"/>
      <c r="D36" s="114"/>
      <c r="E36" s="114"/>
      <c r="F36" s="42"/>
      <c r="G36" s="114"/>
      <c r="H36" s="114"/>
      <c r="I36" s="43"/>
    </row>
    <row r="37" spans="1:9" ht="31.5" customHeight="1" x14ac:dyDescent="0.2">
      <c r="A37" s="158" t="s">
        <v>277</v>
      </c>
      <c r="B37" s="142" t="s">
        <v>262</v>
      </c>
      <c r="C37" s="132" t="s">
        <v>263</v>
      </c>
      <c r="D37" s="132"/>
      <c r="E37" s="132"/>
      <c r="F37" s="159">
        <v>2504.7399999999998</v>
      </c>
      <c r="G37" s="14">
        <f t="shared" ref="G37:G39" si="7">D37*F37</f>
        <v>0</v>
      </c>
      <c r="H37" s="14">
        <f t="shared" ref="H37:H39" si="8">E37*F37</f>
        <v>0</v>
      </c>
      <c r="I37" s="129" t="e">
        <f t="shared" ref="I37:I39" si="9">G37/H37*100</f>
        <v>#DIV/0!</v>
      </c>
    </row>
    <row r="38" spans="1:9" ht="31.5" customHeight="1" x14ac:dyDescent="0.2">
      <c r="A38" s="155" t="s">
        <v>264</v>
      </c>
      <c r="B38" s="144" t="s">
        <v>265</v>
      </c>
      <c r="C38" s="146" t="s">
        <v>209</v>
      </c>
      <c r="D38" s="146"/>
      <c r="E38" s="146"/>
      <c r="F38" s="160">
        <v>14.39</v>
      </c>
      <c r="G38" s="14">
        <f t="shared" si="7"/>
        <v>0</v>
      </c>
      <c r="H38" s="14">
        <f t="shared" si="8"/>
        <v>0</v>
      </c>
      <c r="I38" s="129" t="e">
        <f t="shared" si="9"/>
        <v>#DIV/0!</v>
      </c>
    </row>
    <row r="39" spans="1:9" ht="31.5" customHeight="1" x14ac:dyDescent="0.2">
      <c r="A39" s="148" t="s">
        <v>266</v>
      </c>
      <c r="B39" s="149" t="s">
        <v>267</v>
      </c>
      <c r="C39" s="131" t="s">
        <v>209</v>
      </c>
      <c r="D39" s="131"/>
      <c r="E39" s="131"/>
      <c r="F39" s="157">
        <v>38.64</v>
      </c>
      <c r="G39" s="14">
        <f t="shared" si="7"/>
        <v>0</v>
      </c>
      <c r="H39" s="14">
        <f t="shared" si="8"/>
        <v>0</v>
      </c>
      <c r="I39" s="129" t="e">
        <f t="shared" si="9"/>
        <v>#DIV/0!</v>
      </c>
    </row>
    <row r="40" spans="1:9" ht="19.5" customHeight="1" x14ac:dyDescent="0.2">
      <c r="A40" s="37" t="s">
        <v>180</v>
      </c>
      <c r="B40" s="41"/>
      <c r="C40" s="114"/>
      <c r="D40" s="114"/>
      <c r="E40" s="114"/>
      <c r="F40" s="147"/>
      <c r="G40" s="13">
        <f>SUM(G37:G39)</f>
        <v>0</v>
      </c>
      <c r="H40" s="13">
        <f>SUM(H37:H39)</f>
        <v>0</v>
      </c>
      <c r="I40" s="13" t="e">
        <f>G40/H40*100</f>
        <v>#DIV/0!</v>
      </c>
    </row>
    <row r="41" spans="1:9" ht="18" customHeight="1" x14ac:dyDescent="0.2">
      <c r="A41" s="242" t="s">
        <v>257</v>
      </c>
      <c r="B41" s="242"/>
      <c r="C41" s="242"/>
      <c r="D41" s="242"/>
      <c r="E41" s="242"/>
      <c r="F41" s="242"/>
      <c r="G41" s="242"/>
      <c r="H41" s="242"/>
      <c r="I41" s="242"/>
    </row>
    <row r="42" spans="1:9" ht="31.5" customHeight="1" x14ac:dyDescent="0.2">
      <c r="A42" s="151" t="s">
        <v>244</v>
      </c>
      <c r="B42" s="142" t="s">
        <v>184</v>
      </c>
      <c r="C42" s="143" t="s">
        <v>185</v>
      </c>
      <c r="D42" s="132"/>
      <c r="E42" s="132"/>
      <c r="F42" s="143">
        <v>1700.21</v>
      </c>
      <c r="G42" s="14">
        <f t="shared" ref="G42:G47" si="10">D42*F42</f>
        <v>0</v>
      </c>
      <c r="H42" s="14">
        <f t="shared" ref="H42:H47" si="11">E42*F42</f>
        <v>0</v>
      </c>
      <c r="I42" s="129" t="e">
        <f t="shared" ref="I42:I48" si="12">G42/H42*100</f>
        <v>#DIV/0!</v>
      </c>
    </row>
    <row r="43" spans="1:9" ht="31.5" customHeight="1" x14ac:dyDescent="0.2">
      <c r="A43" s="155" t="s">
        <v>245</v>
      </c>
      <c r="B43" s="144" t="s">
        <v>187</v>
      </c>
      <c r="C43" s="145" t="s">
        <v>185</v>
      </c>
      <c r="D43" s="146"/>
      <c r="E43" s="146"/>
      <c r="F43" s="145">
        <v>209.74</v>
      </c>
      <c r="G43" s="14">
        <f t="shared" si="10"/>
        <v>0</v>
      </c>
      <c r="H43" s="14">
        <f t="shared" si="11"/>
        <v>0</v>
      </c>
      <c r="I43" s="130" t="e">
        <f t="shared" si="12"/>
        <v>#DIV/0!</v>
      </c>
    </row>
    <row r="44" spans="1:9" ht="31.5" customHeight="1" x14ac:dyDescent="0.2">
      <c r="A44" s="155" t="s">
        <v>246</v>
      </c>
      <c r="B44" s="144" t="s">
        <v>189</v>
      </c>
      <c r="C44" s="145" t="s">
        <v>185</v>
      </c>
      <c r="D44" s="146"/>
      <c r="E44" s="146"/>
      <c r="F44" s="145">
        <v>282.60000000000002</v>
      </c>
      <c r="G44" s="14">
        <f t="shared" si="10"/>
        <v>0</v>
      </c>
      <c r="H44" s="14">
        <f t="shared" si="11"/>
        <v>0</v>
      </c>
      <c r="I44" s="130" t="e">
        <f t="shared" si="12"/>
        <v>#DIV/0!</v>
      </c>
    </row>
    <row r="45" spans="1:9" ht="31.5" customHeight="1" x14ac:dyDescent="0.2">
      <c r="A45" s="161" t="s">
        <v>247</v>
      </c>
      <c r="B45" s="162" t="s">
        <v>191</v>
      </c>
      <c r="C45" s="111" t="s">
        <v>192</v>
      </c>
      <c r="D45" s="163"/>
      <c r="E45" s="163"/>
      <c r="F45" s="111">
        <v>501.51</v>
      </c>
      <c r="G45" s="14">
        <f t="shared" si="10"/>
        <v>0</v>
      </c>
      <c r="H45" s="14">
        <f t="shared" si="11"/>
        <v>0</v>
      </c>
      <c r="I45" s="137" t="e">
        <f t="shared" si="12"/>
        <v>#DIV/0!</v>
      </c>
    </row>
    <row r="46" spans="1:9" ht="31.5" customHeight="1" x14ac:dyDescent="0.2">
      <c r="A46" s="155" t="s">
        <v>248</v>
      </c>
      <c r="B46" s="144" t="s">
        <v>194</v>
      </c>
      <c r="C46" s="145" t="s">
        <v>192</v>
      </c>
      <c r="D46" s="146"/>
      <c r="E46" s="146"/>
      <c r="F46" s="145">
        <v>444.92</v>
      </c>
      <c r="G46" s="14">
        <f t="shared" si="10"/>
        <v>0</v>
      </c>
      <c r="H46" s="14">
        <f t="shared" si="11"/>
        <v>0</v>
      </c>
      <c r="I46" s="130" t="e">
        <f t="shared" si="12"/>
        <v>#DIV/0!</v>
      </c>
    </row>
    <row r="47" spans="1:9" ht="31.5" customHeight="1" x14ac:dyDescent="0.2">
      <c r="A47" s="155" t="s">
        <v>275</v>
      </c>
      <c r="B47" s="144" t="s">
        <v>196</v>
      </c>
      <c r="C47" s="145" t="s">
        <v>192</v>
      </c>
      <c r="D47" s="146"/>
      <c r="E47" s="146"/>
      <c r="F47" s="145">
        <v>945.2</v>
      </c>
      <c r="G47" s="14">
        <f t="shared" si="10"/>
        <v>0</v>
      </c>
      <c r="H47" s="14">
        <f t="shared" si="11"/>
        <v>0</v>
      </c>
      <c r="I47" s="130" t="e">
        <f t="shared" si="12"/>
        <v>#DIV/0!</v>
      </c>
    </row>
    <row r="48" spans="1:9" ht="31.5" customHeight="1" x14ac:dyDescent="0.2">
      <c r="A48" s="148" t="s">
        <v>249</v>
      </c>
      <c r="B48" s="149" t="s">
        <v>198</v>
      </c>
      <c r="C48" s="154" t="s">
        <v>192</v>
      </c>
      <c r="D48" s="131">
        <v>9.4109999999999996</v>
      </c>
      <c r="E48" s="131">
        <v>11.148999999999999</v>
      </c>
      <c r="F48" s="154">
        <v>401.7</v>
      </c>
      <c r="G48" s="156">
        <f>D48*F48</f>
        <v>3780.3986999999997</v>
      </c>
      <c r="H48" s="156">
        <f>E48*F48</f>
        <v>4478.5532999999996</v>
      </c>
      <c r="I48" s="128">
        <f t="shared" si="12"/>
        <v>84.411157951385775</v>
      </c>
    </row>
    <row r="49" spans="1:9" ht="23.25" customHeight="1" x14ac:dyDescent="0.2">
      <c r="A49" s="37" t="s">
        <v>180</v>
      </c>
      <c r="B49" s="38" t="s">
        <v>181</v>
      </c>
      <c r="C49" s="113" t="s">
        <v>181</v>
      </c>
      <c r="D49" s="113" t="s">
        <v>181</v>
      </c>
      <c r="E49" s="113" t="s">
        <v>181</v>
      </c>
      <c r="F49" s="44" t="s">
        <v>181</v>
      </c>
      <c r="G49" s="13">
        <f>SUM(G42:G48)</f>
        <v>3780.3986999999997</v>
      </c>
      <c r="H49" s="13">
        <f>SUM(H42:H48)</f>
        <v>4478.5532999999996</v>
      </c>
      <c r="I49" s="43">
        <f t="shared" si="6"/>
        <v>84.411157951385775</v>
      </c>
    </row>
    <row r="50" spans="1:9" ht="36" customHeight="1" x14ac:dyDescent="0.2">
      <c r="A50" s="37" t="s">
        <v>199</v>
      </c>
      <c r="B50" s="45" t="s">
        <v>181</v>
      </c>
      <c r="C50" s="113" t="s">
        <v>181</v>
      </c>
      <c r="D50" s="113" t="s">
        <v>181</v>
      </c>
      <c r="E50" s="113" t="s">
        <v>181</v>
      </c>
      <c r="F50" s="113" t="s">
        <v>181</v>
      </c>
      <c r="G50" s="13">
        <f>G26+G49</f>
        <v>1270888.6286999998</v>
      </c>
      <c r="H50" s="13">
        <f>H26+H49</f>
        <v>1603587.1233000001</v>
      </c>
      <c r="I50" s="13">
        <f>G50/H50*100</f>
        <v>79.252858184883351</v>
      </c>
    </row>
    <row r="51" spans="1:9" ht="15.75" customHeight="1" x14ac:dyDescent="0.2">
      <c r="A51" s="241" t="s">
        <v>13</v>
      </c>
      <c r="B51" s="241"/>
      <c r="C51" s="241"/>
      <c r="D51" s="241"/>
      <c r="E51" s="241"/>
      <c r="F51" s="241"/>
      <c r="G51" s="241"/>
      <c r="H51" s="241"/>
      <c r="I51" s="241"/>
    </row>
    <row r="52" spans="1:9" ht="31.5" x14ac:dyDescent="0.2">
      <c r="A52" s="166" t="s">
        <v>200</v>
      </c>
      <c r="B52" s="142" t="s">
        <v>201</v>
      </c>
      <c r="C52" s="143" t="s">
        <v>202</v>
      </c>
      <c r="D52" s="132"/>
      <c r="E52" s="132"/>
      <c r="F52" s="143">
        <v>1340.39</v>
      </c>
      <c r="G52" s="14">
        <f t="shared" ref="G52:G54" si="13">D52*F52</f>
        <v>0</v>
      </c>
      <c r="H52" s="14">
        <f t="shared" ref="H52:H54" si="14">E52*F52</f>
        <v>0</v>
      </c>
      <c r="I52" s="167" t="e">
        <f>G52/H52*100</f>
        <v>#DIV/0!</v>
      </c>
    </row>
    <row r="53" spans="1:9" ht="38.25" customHeight="1" x14ac:dyDescent="0.2">
      <c r="A53" s="170" t="s">
        <v>203</v>
      </c>
      <c r="B53" s="144" t="s">
        <v>204</v>
      </c>
      <c r="C53" s="145" t="s">
        <v>202</v>
      </c>
      <c r="D53" s="146"/>
      <c r="E53" s="146"/>
      <c r="F53" s="145">
        <v>925.47</v>
      </c>
      <c r="G53" s="14">
        <f t="shared" si="13"/>
        <v>0</v>
      </c>
      <c r="H53" s="14">
        <f t="shared" si="14"/>
        <v>0</v>
      </c>
      <c r="I53" s="171" t="e">
        <f>G53/H53*100</f>
        <v>#DIV/0!</v>
      </c>
    </row>
    <row r="54" spans="1:9" ht="24.75" customHeight="1" x14ac:dyDescent="0.2">
      <c r="A54" s="164" t="s">
        <v>205</v>
      </c>
      <c r="B54" s="149" t="s">
        <v>206</v>
      </c>
      <c r="C54" s="154" t="s">
        <v>202</v>
      </c>
      <c r="D54" s="131"/>
      <c r="E54" s="131"/>
      <c r="F54" s="154">
        <v>252.33</v>
      </c>
      <c r="G54" s="14">
        <f t="shared" si="13"/>
        <v>0</v>
      </c>
      <c r="H54" s="14">
        <f t="shared" si="14"/>
        <v>0</v>
      </c>
      <c r="I54" s="165" t="e">
        <f>G54/H54*100</f>
        <v>#DIV/0!</v>
      </c>
    </row>
    <row r="55" spans="1:9" ht="15.75" x14ac:dyDescent="0.2">
      <c r="A55" s="37" t="s">
        <v>180</v>
      </c>
      <c r="B55" s="38" t="s">
        <v>181</v>
      </c>
      <c r="C55" s="113" t="s">
        <v>181</v>
      </c>
      <c r="D55" s="113" t="s">
        <v>181</v>
      </c>
      <c r="E55" s="113" t="s">
        <v>181</v>
      </c>
      <c r="F55" s="44" t="s">
        <v>181</v>
      </c>
      <c r="G55" s="13">
        <f>SUM(G52:G54)</f>
        <v>0</v>
      </c>
      <c r="H55" s="13">
        <f>SUM(H52:H54)</f>
        <v>0</v>
      </c>
      <c r="I55" s="46" t="e">
        <f>G55/H55*100</f>
        <v>#DIV/0!</v>
      </c>
    </row>
    <row r="56" spans="1:9" ht="15.75" customHeight="1" x14ac:dyDescent="0.2">
      <c r="A56" s="241" t="s">
        <v>207</v>
      </c>
      <c r="B56" s="241"/>
      <c r="C56" s="241"/>
      <c r="D56" s="241"/>
      <c r="E56" s="241"/>
      <c r="F56" s="241"/>
      <c r="G56" s="241"/>
      <c r="H56" s="241"/>
      <c r="I56" s="241"/>
    </row>
    <row r="57" spans="1:9" ht="15.75" x14ac:dyDescent="0.2">
      <c r="A57" s="133" t="s">
        <v>208</v>
      </c>
      <c r="B57" s="134"/>
      <c r="C57" s="135" t="s">
        <v>209</v>
      </c>
      <c r="D57" s="168"/>
      <c r="E57" s="168"/>
      <c r="F57" s="138">
        <v>109.5</v>
      </c>
      <c r="G57" s="135">
        <f t="shared" ref="G57:G62" si="15">D57*F57</f>
        <v>0</v>
      </c>
      <c r="H57" s="135">
        <f t="shared" ref="H57:H62" si="16">E57*F57</f>
        <v>0</v>
      </c>
      <c r="I57" s="136" t="e">
        <f t="shared" ref="I57:I63" si="17">G57/H57*100</f>
        <v>#DIV/0!</v>
      </c>
    </row>
    <row r="58" spans="1:9" ht="15.75" x14ac:dyDescent="0.2">
      <c r="A58" s="172" t="s">
        <v>210</v>
      </c>
      <c r="B58" s="139"/>
      <c r="C58" s="141" t="s">
        <v>209</v>
      </c>
      <c r="D58" s="169"/>
      <c r="E58" s="169"/>
      <c r="F58" s="140">
        <v>315.2</v>
      </c>
      <c r="G58" s="141">
        <f t="shared" si="15"/>
        <v>0</v>
      </c>
      <c r="H58" s="141">
        <f t="shared" si="16"/>
        <v>0</v>
      </c>
      <c r="I58" s="173" t="e">
        <f t="shared" si="17"/>
        <v>#DIV/0!</v>
      </c>
    </row>
    <row r="59" spans="1:9" ht="15.75" x14ac:dyDescent="0.2">
      <c r="A59" s="40" t="s">
        <v>211</v>
      </c>
      <c r="B59" s="41"/>
      <c r="C59" s="114" t="s">
        <v>209</v>
      </c>
      <c r="D59" s="76"/>
      <c r="E59" s="76"/>
      <c r="F59" s="42">
        <v>444</v>
      </c>
      <c r="G59" s="14">
        <f t="shared" si="15"/>
        <v>0</v>
      </c>
      <c r="H59" s="114">
        <f t="shared" si="16"/>
        <v>0</v>
      </c>
      <c r="I59" s="43" t="e">
        <f t="shared" si="17"/>
        <v>#DIV/0!</v>
      </c>
    </row>
    <row r="60" spans="1:9" ht="15.75" x14ac:dyDescent="0.2">
      <c r="A60" s="191" t="s">
        <v>212</v>
      </c>
      <c r="B60" s="41"/>
      <c r="C60" s="114" t="s">
        <v>209</v>
      </c>
      <c r="D60" s="200">
        <v>261.5</v>
      </c>
      <c r="E60" s="14">
        <v>127.6</v>
      </c>
      <c r="F60" s="42">
        <v>1500</v>
      </c>
      <c r="G60" s="14">
        <f t="shared" si="15"/>
        <v>392250</v>
      </c>
      <c r="H60" s="14">
        <f t="shared" si="16"/>
        <v>191400</v>
      </c>
      <c r="I60" s="43">
        <f t="shared" si="17"/>
        <v>204.93730407523509</v>
      </c>
    </row>
    <row r="61" spans="1:9" ht="15.75" x14ac:dyDescent="0.2">
      <c r="A61" s="151" t="s">
        <v>213</v>
      </c>
      <c r="B61" s="142"/>
      <c r="C61" s="132" t="s">
        <v>209</v>
      </c>
      <c r="D61" s="201">
        <v>987.5</v>
      </c>
      <c r="E61" s="132">
        <v>1505.5</v>
      </c>
      <c r="F61" s="143">
        <v>296.3</v>
      </c>
      <c r="G61" s="153">
        <f t="shared" si="15"/>
        <v>292596.25</v>
      </c>
      <c r="H61" s="153">
        <f t="shared" si="16"/>
        <v>446079.65</v>
      </c>
      <c r="I61" s="129">
        <f t="shared" si="17"/>
        <v>65.592826303553636</v>
      </c>
    </row>
    <row r="62" spans="1:9" ht="15.75" x14ac:dyDescent="0.2">
      <c r="A62" s="148" t="s">
        <v>214</v>
      </c>
      <c r="B62" s="149"/>
      <c r="C62" s="131" t="s">
        <v>215</v>
      </c>
      <c r="D62" s="187">
        <v>0</v>
      </c>
      <c r="E62" s="187">
        <v>0</v>
      </c>
      <c r="F62" s="154">
        <v>90.8</v>
      </c>
      <c r="G62" s="153">
        <f t="shared" si="15"/>
        <v>0</v>
      </c>
      <c r="H62" s="153">
        <f t="shared" si="16"/>
        <v>0</v>
      </c>
      <c r="I62" s="128" t="e">
        <f t="shared" si="17"/>
        <v>#DIV/0!</v>
      </c>
    </row>
    <row r="63" spans="1:9" ht="15.75" x14ac:dyDescent="0.2">
      <c r="A63" s="37">
        <v>0</v>
      </c>
      <c r="B63" s="38" t="s">
        <v>181</v>
      </c>
      <c r="C63" s="113" t="s">
        <v>181</v>
      </c>
      <c r="D63" s="113" t="s">
        <v>181</v>
      </c>
      <c r="E63" s="113" t="s">
        <v>181</v>
      </c>
      <c r="F63" s="44" t="s">
        <v>181</v>
      </c>
      <c r="G63" s="13">
        <f>SUM(G57:G62)</f>
        <v>684846.25</v>
      </c>
      <c r="H63" s="13">
        <f>SUM(H57:H62)</f>
        <v>637479.65</v>
      </c>
      <c r="I63" s="13">
        <f t="shared" si="17"/>
        <v>107.4302920885396</v>
      </c>
    </row>
    <row r="64" spans="1:9" ht="15.75" x14ac:dyDescent="0.25">
      <c r="A64" s="6"/>
      <c r="B64" s="30"/>
      <c r="C64" s="6"/>
      <c r="D64" s="6"/>
      <c r="E64" s="6"/>
      <c r="F64" s="6"/>
      <c r="G64" s="6"/>
      <c r="H64" s="6"/>
      <c r="I64" s="6"/>
    </row>
    <row r="65" spans="1:9" ht="15.75" x14ac:dyDescent="0.25">
      <c r="A65" s="238" t="s">
        <v>216</v>
      </c>
      <c r="B65" s="238"/>
      <c r="C65" s="238"/>
      <c r="D65" s="238"/>
      <c r="E65" s="238"/>
      <c r="F65" s="238"/>
      <c r="G65" s="47"/>
      <c r="H65" s="47"/>
      <c r="I65" s="47"/>
    </row>
    <row r="66" spans="1:9" ht="15.75" x14ac:dyDescent="0.25">
      <c r="A66" s="47" t="s">
        <v>217</v>
      </c>
      <c r="B66" s="48"/>
      <c r="C66" s="47"/>
      <c r="D66" s="47"/>
      <c r="E66" s="47"/>
      <c r="F66" s="47"/>
      <c r="G66" s="47"/>
      <c r="H66" s="47"/>
      <c r="I66" s="47"/>
    </row>
    <row r="67" spans="1:9" ht="17.25" customHeight="1" x14ac:dyDescent="0.2">
      <c r="A67" s="239" t="s">
        <v>218</v>
      </c>
      <c r="B67" s="239"/>
      <c r="C67" s="239"/>
      <c r="D67" s="239"/>
      <c r="E67" s="239"/>
      <c r="F67" s="239"/>
      <c r="G67" s="239"/>
      <c r="H67" s="239"/>
      <c r="I67" s="239"/>
    </row>
  </sheetData>
  <mergeCells count="19">
    <mergeCell ref="A65:F65"/>
    <mergeCell ref="A67:I67"/>
    <mergeCell ref="A10:I10"/>
    <mergeCell ref="A11:I11"/>
    <mergeCell ref="A27:I27"/>
    <mergeCell ref="A51:I51"/>
    <mergeCell ref="A56:I56"/>
    <mergeCell ref="A41:I41"/>
    <mergeCell ref="A35:I35"/>
    <mergeCell ref="A2:I2"/>
    <mergeCell ref="A3:I3"/>
    <mergeCell ref="A5:A8"/>
    <mergeCell ref="B5:B8"/>
    <mergeCell ref="C5:E7"/>
    <mergeCell ref="F5:F8"/>
    <mergeCell ref="G5:H5"/>
    <mergeCell ref="I5:I8"/>
    <mergeCell ref="G6:G8"/>
    <mergeCell ref="H6:H8"/>
  </mergeCells>
  <printOptions horizontalCentered="1"/>
  <pageMargins left="0.59027777777777801" right="0.59027777777777801" top="0.78749999999999998" bottom="0.39374999999999999" header="0.51180555555555496" footer="0.51180555555555496"/>
  <pageSetup paperSize="9" scale="62" firstPageNumber="0" fitToHeight="2" orientation="landscape" horizontalDpi="300" verticalDpi="300" r:id="rId1"/>
  <rowBreaks count="2" manualBreakCount="2">
    <brk id="24" max="16383" man="1"/>
    <brk id="5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"/>
  <sheetViews>
    <sheetView view="pageBreakPreview" zoomScale="75" zoomScaleNormal="100" zoomScalePageLayoutView="75" workbookViewId="0">
      <selection activeCell="E7" sqref="E7"/>
    </sheetView>
  </sheetViews>
  <sheetFormatPr defaultRowHeight="12.75" x14ac:dyDescent="0.2"/>
  <cols>
    <col min="1" max="1" width="4.85546875"/>
    <col min="2" max="2" width="36.42578125"/>
    <col min="3" max="3" width="36.42578125" customWidth="1"/>
    <col min="4" max="4" width="32.140625" customWidth="1"/>
    <col min="5" max="5" width="17.5703125"/>
    <col min="6" max="6" width="16.42578125"/>
    <col min="7" max="7" width="19"/>
    <col min="8" max="8" width="22.42578125"/>
    <col min="9" max="1025" width="8.5703125"/>
  </cols>
  <sheetData>
    <row r="1" spans="1:9" ht="19.5" customHeight="1" x14ac:dyDescent="0.25">
      <c r="A1" s="6"/>
      <c r="B1" s="6"/>
      <c r="C1" s="6"/>
      <c r="D1" s="6"/>
      <c r="E1" s="6"/>
      <c r="F1" s="6"/>
      <c r="G1" s="49"/>
      <c r="H1" s="50" t="s">
        <v>219</v>
      </c>
      <c r="I1" s="51"/>
    </row>
    <row r="2" spans="1:9" ht="21" customHeight="1" x14ac:dyDescent="0.2">
      <c r="A2" s="52"/>
      <c r="B2" s="52"/>
      <c r="C2" s="52"/>
      <c r="D2" s="52"/>
      <c r="E2" s="52"/>
      <c r="F2" s="52"/>
      <c r="G2" s="52"/>
      <c r="H2" s="52"/>
    </row>
    <row r="3" spans="1:9" ht="25.5" customHeight="1" x14ac:dyDescent="0.2">
      <c r="A3" s="243" t="s">
        <v>220</v>
      </c>
      <c r="B3" s="243"/>
      <c r="C3" s="243"/>
      <c r="D3" s="243"/>
      <c r="E3" s="243"/>
      <c r="F3" s="243"/>
      <c r="G3" s="243"/>
      <c r="H3" s="243"/>
    </row>
    <row r="4" spans="1:9" ht="21.75" customHeight="1" x14ac:dyDescent="0.2">
      <c r="A4" s="243" t="s">
        <v>221</v>
      </c>
      <c r="B4" s="243"/>
      <c r="C4" s="243"/>
      <c r="D4" s="243"/>
      <c r="E4" s="243"/>
      <c r="F4" s="243"/>
      <c r="G4" s="243"/>
      <c r="H4" s="243"/>
    </row>
    <row r="5" spans="1:9" ht="18" customHeight="1" x14ac:dyDescent="0.2">
      <c r="A5" s="53"/>
      <c r="B5" s="53"/>
      <c r="C5" s="53"/>
      <c r="D5" s="54"/>
      <c r="E5" s="54"/>
      <c r="F5" s="54"/>
      <c r="G5" s="54"/>
      <c r="H5" s="52"/>
    </row>
    <row r="6" spans="1:9" ht="97.5" customHeight="1" x14ac:dyDescent="0.2">
      <c r="A6" s="36" t="s">
        <v>222</v>
      </c>
      <c r="B6" s="36" t="s">
        <v>223</v>
      </c>
      <c r="C6" s="36" t="s">
        <v>224</v>
      </c>
      <c r="D6" s="36" t="s">
        <v>225</v>
      </c>
      <c r="E6" s="57" t="s">
        <v>233</v>
      </c>
      <c r="F6" s="36" t="s">
        <v>226</v>
      </c>
      <c r="G6" s="36" t="s">
        <v>227</v>
      </c>
      <c r="H6" s="36" t="s">
        <v>228</v>
      </c>
    </row>
    <row r="7" spans="1:9" ht="88.15" customHeight="1" x14ac:dyDescent="0.2">
      <c r="A7" s="244" t="s">
        <v>229</v>
      </c>
      <c r="B7" s="55" t="s">
        <v>282</v>
      </c>
      <c r="C7" s="202" t="s">
        <v>278</v>
      </c>
      <c r="D7" s="40" t="s">
        <v>279</v>
      </c>
      <c r="E7" s="42" t="s">
        <v>280</v>
      </c>
      <c r="F7" s="199">
        <v>15</v>
      </c>
      <c r="G7" s="199">
        <v>4</v>
      </c>
      <c r="H7" s="199" t="s">
        <v>281</v>
      </c>
    </row>
    <row r="8" spans="1:9" ht="18" hidden="1" customHeight="1" x14ac:dyDescent="0.2">
      <c r="A8" s="244"/>
      <c r="B8" s="56"/>
      <c r="C8" s="245" t="s">
        <v>230</v>
      </c>
      <c r="D8" s="40"/>
      <c r="E8" s="199"/>
      <c r="F8" s="199"/>
      <c r="G8" s="199"/>
      <c r="H8" s="199"/>
    </row>
    <row r="9" spans="1:9" ht="16.5" hidden="1" customHeight="1" x14ac:dyDescent="0.2">
      <c r="A9" s="244"/>
      <c r="B9" s="56"/>
      <c r="C9" s="245"/>
      <c r="D9" s="40"/>
      <c r="E9" s="199"/>
      <c r="F9" s="199"/>
      <c r="G9" s="199"/>
      <c r="H9" s="199"/>
    </row>
    <row r="10" spans="1:9" ht="22.5" customHeight="1" x14ac:dyDescent="0.2">
      <c r="A10" s="246" t="s">
        <v>180</v>
      </c>
      <c r="B10" s="246"/>
      <c r="C10" s="246"/>
      <c r="D10" s="246"/>
      <c r="E10" s="35"/>
      <c r="F10" s="35">
        <f>SUM(F7:F9)</f>
        <v>15</v>
      </c>
      <c r="G10" s="35">
        <f>SUM(G7:G9)</f>
        <v>4</v>
      </c>
      <c r="H10" s="35"/>
    </row>
  </sheetData>
  <mergeCells count="5">
    <mergeCell ref="A3:H3"/>
    <mergeCell ref="A4:H4"/>
    <mergeCell ref="A7:A9"/>
    <mergeCell ref="C8:C9"/>
    <mergeCell ref="A10:D10"/>
  </mergeCells>
  <printOptions horizontalCentered="1"/>
  <pageMargins left="0.59055118110236227" right="0.59055118110236227" top="0.78740157480314965" bottom="0.39370078740157483" header="0" footer="0"/>
  <pageSetup paperSize="9" scale="73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16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27</vt:i4>
      </vt:variant>
    </vt:vector>
  </HeadingPairs>
  <TitlesOfParts>
    <vt:vector size="31" baseType="lpstr">
      <vt:lpstr>Аналит.отчет</vt:lpstr>
      <vt:lpstr>Диагностика</vt:lpstr>
      <vt:lpstr>Расчет ИФО</vt:lpstr>
      <vt:lpstr>Инвест. проекты</vt:lpstr>
      <vt:lpstr>Диагностика!Print_Area_0</vt:lpstr>
      <vt:lpstr>'Инвест. проекты'!Print_Area_0</vt:lpstr>
      <vt:lpstr>'Расчет ИФО'!Print_Area_0</vt:lpstr>
      <vt:lpstr>Диагностика!Print_Area_0_0</vt:lpstr>
      <vt:lpstr>'Инвест. проекты'!Print_Area_0_0</vt:lpstr>
      <vt:lpstr>'Расчет ИФО'!Print_Area_0_0</vt:lpstr>
      <vt:lpstr>Диагностика!Print_Area_0_0_0</vt:lpstr>
      <vt:lpstr>'Инвест. проекты'!Print_Area_0_0_0</vt:lpstr>
      <vt:lpstr>'Расчет ИФО'!Print_Area_0_0_0</vt:lpstr>
      <vt:lpstr>Диагностика!Print_Area_0_0_0_0</vt:lpstr>
      <vt:lpstr>'Инвест. проекты'!Print_Area_0_0_0_0</vt:lpstr>
      <vt:lpstr>'Расчет ИФО'!Print_Area_0_0_0_0</vt:lpstr>
      <vt:lpstr>Диагностика!Print_Titles_0</vt:lpstr>
      <vt:lpstr>'Расчет ИФО'!Print_Titles_0</vt:lpstr>
      <vt:lpstr>Диагностика!Print_Titles_0_0</vt:lpstr>
      <vt:lpstr>'Расчет ИФО'!Print_Titles_0_0</vt:lpstr>
      <vt:lpstr>Диагностика!Print_Titles_0_0_0</vt:lpstr>
      <vt:lpstr>'Расчет ИФО'!Print_Titles_0_0_0</vt:lpstr>
      <vt:lpstr>Диагностика!Print_Titles_0_0_0_0</vt:lpstr>
      <vt:lpstr>'Расчет ИФО'!Print_Titles_0_0_0_0</vt:lpstr>
      <vt:lpstr>Аналит.отчет!Заголовки_для_печати</vt:lpstr>
      <vt:lpstr>Диагностика!Заголовки_для_печати</vt:lpstr>
      <vt:lpstr>'Расчет ИФО'!Заголовки_для_печати</vt:lpstr>
      <vt:lpstr>Аналит.отчет!Область_печати</vt:lpstr>
      <vt:lpstr>Диагностика!Область_печати</vt:lpstr>
      <vt:lpstr>'Инвест. проекты'!Область_печати</vt:lpstr>
      <vt:lpstr>'Расчет ИФО'!Область_печати</vt:lpstr>
    </vt:vector>
  </TitlesOfParts>
  <Company>AoIR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Молоцило</cp:lastModifiedBy>
  <cp:revision>5</cp:revision>
  <cp:lastPrinted>2021-09-08T03:16:53Z</cp:lastPrinted>
  <dcterms:created xsi:type="dcterms:W3CDTF">2006-03-06T08:26:24Z</dcterms:created>
  <dcterms:modified xsi:type="dcterms:W3CDTF">2021-09-09T01:19:51Z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AoIR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